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627" documentId="13_ncr:1_{F6CB121F-512D-4AA6-A0C1-0FB36C537598}" xr6:coauthVersionLast="47" xr6:coauthVersionMax="47" xr10:uidLastSave="{51EFBE48-848F-4EEF-B49E-32D8103F8D0C}"/>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1" i="5" l="1"/>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<sst xmlns="http://schemas.openxmlformats.org/spreadsheetml/2006/main" count="178578" uniqueCount="39075">
  <si>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</si>
  <si>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</si>
  <si>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</si>
  <si>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</si>
  <si>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</si>
  <si>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</si>
  <si>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</si>
  <si>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</si>
  <si>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</si>
  <si>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</si>
  <si>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</si>
  <si>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</si>
  <si>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</si>
  <si>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</si>
  <si>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</si>
  <si>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</si>
  <si>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</si>
  <si>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</si>
  <si>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</si>
  <si>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</si>
  <si>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</si>
  <si>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</si>
  <si>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</si>
  <si>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</si>
  <si>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</si>
  <si>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</si>
  <si>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</si>
  <si>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</si>
  <si>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</si>
  <si>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</si>
  <si>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</si>
  <si>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</si>
  <si>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</si>
  <si>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</si>
  <si>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</si>
  <si>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</si>
  <si>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</si>
  <si>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</si>
  <si>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</si>
  <si>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</si>
  <si>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</si>
  <si>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</si>
  <si>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</si>
  <si>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</si>
  <si>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</si>
  <si>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</si>
  <si>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</si>
  <si>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</si>
  <si>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</si>
  <si>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</si>
  <si>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</si>
  <si>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</si>
  <si>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</si>
  <si>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</si>
  <si>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</si>
  <si>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</si>
  <si>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</si>
  <si>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</si>
  <si>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</si>
  <si>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</si>
  <si>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</si>
  <si>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</si>
  <si>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</si>
  <si>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</si>
  <si>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</si>
  <si>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</si>
  <si>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</si>
  <si>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</si>
  <si>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</si>
  <si>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</si>
  <si>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</si>
  <si>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</si>
  <si>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</si>
  <si>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</si>
  <si>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</si>
  <si>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</si>
  <si>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</si>
  <si>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</si>
  <si>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</si>
  <si>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</si>
  <si>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</si>
  <si>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</si>
  <si>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</si>
  <si>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</si>
  <si>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</si>
  <si>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</si>
  <si>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</si>
  <si>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</si>
  <si>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</si>
  <si>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</si>
  <si>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</si>
  <si>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</si>
  <si>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</si>
  <si>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</si>
  <si>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</si>
  <si>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</si>
  <si>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</si>
  <si>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</si>
  <si>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</si>
  <si>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</si>
  <si>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</si>
  <si>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</si>
  <si>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</si>
  <si>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</si>
  <si>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</si>
  <si>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</si>
  <si>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</si>
  <si>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</si>
  <si>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</si>
  <si>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</si>
  <si>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</si>
  <si>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</si>
  <si>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</si>
  <si>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</si>
  <si>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</si>
  <si>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</si>
  <si>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</si>
  <si>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</si>
  <si>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</si>
  <si>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</si>
  <si>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</si>
  <si>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</si>
  <si>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</si>
  <si>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</si>
  <si>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</si>
  <si>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</si>
  <si>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</si>
  <si>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</si>
  <si>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</si>
  <si>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</si>
  <si>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</si>
  <si>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</si>
  <si>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</si>
  <si>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</si>
  <si>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</si>
  <si>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</si>
  <si>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</si>
  <si>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</si>
  <si>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</si>
  <si>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</si>
  <si>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</si>
  <si>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</si>
  <si>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</si>
  <si>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</si>
  <si>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</si>
  <si>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</si>
  <si>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</si>
  <si>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</si>
  <si>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</si>
  <si>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</si>
  <si>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</si>
  <si>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</si>
  <si>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</si>
  <si>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</si>
  <si>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</si>
  <si>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</si>
  <si>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</si>
  <si>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</si>
  <si>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</si>
  <si>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</si>
  <si>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</si>
  <si>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</si>
  <si>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</si>
  <si>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</si>
  <si>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</si>
  <si>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</si>
  <si>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</si>
  <si>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</si>
  <si>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</si>
  <si>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</si>
  <si>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</si>
  <si>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</si>
  <si>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</si>
  <si>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</si>
  <si>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</si>
  <si>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</si>
  <si>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</si>
  <si>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</si>
  <si>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</si>
  <si>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</si>
  <si>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</si>
  <si>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</si>
  <si>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</si>
  <si>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</si>
  <si>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</si>
  <si>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</si>
  <si>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</si>
  <si>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</si>
  <si>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</si>
  <si>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</si>
  <si>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</si>
  <si>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</si>
  <si>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</si>
  <si>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</si>
  <si>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</si>
  <si>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</si>
  <si>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</si>
  <si>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</si>
  <si>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</si>
  <si>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</si>
  <si>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</si>
  <si>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</si>
  <si>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</si>
  <si>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</si>
  <si>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</si>
  <si>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</si>
  <si>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</si>
  <si>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</si>
  <si>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</si>
  <si>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</si>
  <si>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</si>
  <si>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</si>
  <si>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</si>
  <si>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</si>
  <si>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</si>
  <si>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</si>
  <si>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</si>
  <si>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</si>
  <si>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</si>
  <si>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</si>
  <si>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</si>
  <si>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</si>
  <si>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</si>
  <si>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</si>
  <si>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</si>
  <si>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</si>
  <si>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</si>
  <si>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</si>
  <si>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</si>
  <si>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</si>
  <si>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</si>
  <si>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</si>
  <si>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</si>
  <si>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</si>
  <si>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</si>
  <si>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</si>
  <si>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</si>
  <si>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</si>
  <si>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</si>
  <si>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</si>
  <si>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</si>
  <si>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</si>
  <si>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</si>
  <si>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</si>
  <si>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</si>
  <si>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</si>
  <si>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</si>
  <si>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</si>
  <si>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</si>
  <si>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</si>
  <si>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</si>
  <si>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</si>
  <si>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</si>
  <si>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</si>
  <si>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</si>
  <si>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</si>
  <si>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</si>
  <si>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</si>
  <si>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</si>
  <si>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</si>
  <si>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</si>
  <si>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</si>
  <si>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</si>
  <si>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</si>
  <si>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</si>
  <si>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</si>
  <si>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</si>
  <si>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</si>
  <si>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</si>
  <si>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</si>
  <si>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</si>
  <si>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</si>
  <si>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</si>
  <si>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</si>
  <si>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</si>
  <si>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</si>
  <si>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</si>
  <si>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</si>
  <si>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</si>
  <si>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</si>
  <si>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</si>
  <si>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</si>
  <si>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</si>
  <si>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</si>
  <si>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</si>
  <si>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</si>
  <si>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</si>
  <si>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</si>
  <si>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</si>
  <si>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</si>
  <si>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</si>
  <si>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</si>
  <si>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</si>
  <si>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</si>
  <si>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</si>
  <si>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</si>
  <si>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</si>
  <si>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</si>
  <si>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</si>
  <si>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</si>
  <si>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</si>
  <si>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</si>
  <si>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</si>
  <si>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</si>
  <si>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</si>
  <si>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</si>
  <si>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</si>
  <si>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</si>
  <si>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</si>
  <si>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</si>
  <si>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</si>
  <si>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</si>
  <si>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</si>
  <si>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</si>
  <si>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</si>
  <si>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</si>
  <si>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</si>
  <si>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</si>
  <si>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</si>
  <si>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</si>
  <si>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</si>
  <si>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</si>
  <si>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</si>
  <si>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</si>
  <si>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</si>
  <si>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</si>
  <si>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</si>
  <si>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</si>
  <si>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</si>
  <si>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</si>
  <si>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</si>
  <si>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</si>
  <si>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</si>
  <si>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</si>
  <si>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</si>
  <si>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</si>
  <si>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</si>
  <si>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</si>
  <si>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</si>
  <si>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</si>
  <si>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</si>
  <si>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</si>
  <si>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</si>
  <si>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</si>
  <si>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</si>
  <si>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</si>
  <si>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</si>
  <si>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</si>
  <si>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</si>
  <si>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</si>
  <si>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</si>
  <si>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</si>
  <si>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</si>
  <si>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</si>
  <si>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</si>
  <si>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</si>
  <si>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</si>
  <si>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</si>
  <si>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</si>
  <si>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</si>
  <si>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</si>
  <si>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</si>
  <si>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</si>
  <si>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</si>
  <si>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</si>
  <si>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</si>
  <si>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</si>
  <si>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</si>
  <si>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</si>
  <si>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</si>
  <si>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</si>
  <si>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</si>
  <si>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</si>
  <si>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</si>
  <si>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</si>
  <si>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</si>
  <si>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</si>
  <si>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</si>
  <si>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</si>
  <si>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</si>
  <si>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</si>
  <si>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</si>
  <si>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</si>
  <si>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</si>
  <si>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</si>
  <si>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</si>
  <si>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</si>
  <si>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</si>
  <si>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</si>
  <si>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</si>
  <si>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</si>
  <si>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</si>
  <si>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</si>
  <si>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</si>
  <si>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</si>
  <si>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</si>
  <si>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</si>
  <si>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</si>
  <si>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</si>
  <si>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</si>
  <si>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</si>
  <si>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</si>
  <si>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</si>
  <si>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</si>
  <si>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</si>
  <si>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</si>
  <si>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</si>
  <si>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</si>
  <si>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</si>
  <si>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</si>
  <si>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</si>
  <si>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</si>
  <si>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</si>
  <si>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</si>
  <si>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</si>
  <si>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</si>
  <si>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</si>
  <si>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</si>
  <si>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</si>
  <si>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</si>
  <si>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</si>
  <si>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</si>
  <si>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</si>
  <si>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</si>
  <si>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</si>
  <si>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</si>
  <si>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</si>
  <si>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</si>
  <si>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</si>
  <si>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</si>
  <si>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</si>
  <si>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</si>
  <si>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</si>
  <si>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</si>
  <si>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</si>
  <si>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</si>
  <si>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</si>
  <si>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</si>
  <si>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</si>
  <si>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</si>
  <si>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</si>
  <si>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</si>
  <si>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</si>
  <si>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</si>
  <si>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</si>
  <si>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</si>
  <si>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</si>
  <si>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</si>
  <si>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</si>
  <si>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</si>
  <si>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</si>
  <si>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</si>
  <si>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</si>
  <si>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</si>
  <si>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</si>
  <si>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</si>
  <si>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</si>
  <si>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</si>
  <si>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</si>
  <si>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</si>
  <si>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</si>
  <si>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</si>
  <si>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</si>
  <si>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</si>
  <si>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</si>
  <si>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</si>
  <si>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</si>
  <si>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</si>
  <si>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</si>
  <si>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</si>
  <si>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</si>
  <si>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</si>
  <si>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</si>
  <si>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</si>
  <si>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</si>
  <si>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</si>
  <si>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</si>
  <si>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</si>
  <si>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</si>
  <si>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</si>
  <si>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</si>
  <si>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</si>
  <si>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</si>
  <si>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</si>
  <si>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</si>
  <si>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</si>
  <si>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</si>
  <si>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</si>
  <si>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</si>
  <si>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</si>
  <si>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</si>
  <si>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</si>
  <si>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</si>
  <si>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</si>
  <si>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</si>
  <si>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</si>
  <si>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</si>
  <si>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</si>
  <si>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</si>
  <si>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</si>
  <si>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</si>
  <si>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</si>
  <si>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</si>
  <si>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</si>
  <si>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</si>
  <si>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</si>
  <si>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</si>
  <si>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</si>
  <si>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</si>
  <si>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</si>
  <si>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</si>
  <si>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</si>
  <si>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</si>
  <si>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</si>
  <si>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</si>
  <si>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</si>
  <si>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</si>
  <si>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</si>
  <si>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</si>
  <si>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</si>
  <si>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</si>
  <si>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</si>
  <si>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</si>
  <si>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</si>
  <si>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</si>
  <si>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</si>
  <si>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</si>
  <si>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</si>
  <si>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</si>
  <si>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</si>
  <si>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</si>
  <si>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</si>
  <si>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</si>
  <si>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</si>
  <si>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</si>
  <si>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</si>
  <si>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</si>
  <si>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</si>
  <si>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</si>
  <si>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</si>
  <si>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</si>
  <si>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</si>
  <si>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</si>
  <si>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</si>
  <si>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</si>
  <si>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</si>
  <si>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</si>
  <si>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</si>
  <si>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</si>
  <si>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</si>
  <si>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</si>
  <si>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</si>
  <si>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</si>
  <si>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</si>
  <si>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</si>
  <si>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</si>
  <si>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</si>
  <si>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</si>
  <si>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</si>
  <si>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</si>
  <si>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</si>
  <si>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</si>
  <si>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</si>
  <si>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</si>
  <si>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</si>
  <si>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</si>
  <si>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</si>
  <si>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</si>
  <si>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</si>
  <si>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</si>
  <si>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</si>
  <si>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</si>
  <si>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</si>
  <si>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</si>
  <si>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</si>
  <si>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</si>
  <si>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</si>
  <si>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</si>
  <si>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</si>
  <si>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</si>
  <si>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</si>
  <si>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</si>
  <si>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</si>
  <si>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</si>
  <si>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</si>
  <si>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</si>
  <si>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</si>
  <si>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</si>
  <si>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</si>
  <si>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</si>
  <si>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</si>
  <si>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</si>
  <si>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</si>
  <si>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</si>
  <si>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</si>
  <si>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</si>
  <si>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</si>
  <si>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</si>
  <si>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</si>
  <si>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</si>
  <si>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</si>
  <si>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</si>
  <si>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</si>
  <si>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</si>
  <si>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</si>
  <si>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</si>
  <si>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</si>
  <si>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</si>
  <si>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</si>
  <si>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</si>
  <si>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</si>
  <si>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</si>
  <si>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</si>
  <si>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</si>
  <si>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</si>
  <si>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</si>
  <si>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</si>
  <si>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</si>
  <si>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</si>
  <si>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</si>
  <si>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</si>
  <si>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</si>
  <si>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</si>
  <si>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</si>
  <si>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</si>
  <si>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</si>
  <si>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</si>
  <si>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</si>
  <si>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</si>
  <si>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</si>
  <si>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</si>
  <si>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</si>
  <si>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</si>
  <si>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</si>
  <si>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</si>
  <si>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</si>
  <si>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</si>
  <si>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</si>
  <si>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</si>
  <si>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</si>
  <si>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</si>
  <si>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</si>
  <si>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</si>
  <si>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</si>
  <si>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</si>
  <si>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</si>
  <si>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</si>
  <si>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</si>
  <si>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</si>
  <si>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</si>
  <si>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</si>
  <si>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</si>
  <si>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</si>
  <si>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</si>
  <si>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</si>
  <si>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</si>
  <si>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</si>
  <si>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</si>
  <si>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</si>
  <si>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</si>
  <si>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</si>
  <si>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</si>
  <si>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</si>
  <si>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</si>
  <si>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</si>
  <si>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</si>
  <si>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</si>
  <si>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</si>
  <si>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</si>
  <si>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</si>
  <si>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</si>
  <si>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</si>
  <si>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</si>
  <si>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</si>
  <si>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</si>
  <si>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</si>
  <si>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</si>
  <si>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</si>
  <si>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</si>
  <si>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</si>
  <si>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</si>
  <si>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</si>
  <si>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</si>
  <si>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</si>
  <si>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</si>
  <si>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</si>
  <si>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</si>
  <si>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</si>
  <si>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</si>
  <si>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</si>
  <si>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</si>
  <si>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</si>
  <si>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</si>
  <si>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</si>
  <si>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</si>
  <si>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</si>
  <si>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</si>
  <si>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</si>
  <si>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</si>
  <si>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</si>
  <si>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</si>
  <si>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</si>
  <si>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</si>
  <si>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</si>
  <si>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</si>
  <si>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</si>
  <si>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</si>
  <si>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</si>
  <si>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</si>
  <si>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</si>
  <si>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</si>
  <si>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</si>
  <si>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</si>
  <si>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</si>
  <si>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</si>
  <si>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</si>
  <si>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</si>
  <si>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</si>
  <si>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</si>
  <si>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</si>
  <si>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</si>
  <si>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</si>
  <si>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</si>
  <si>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</si>
  <si>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</si>
  <si>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</si>
  <si>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</si>
  <si>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</si>
  <si>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</si>
  <si>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</si>
  <si>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</si>
  <si>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</si>
  <si>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</si>
  <si>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</si>
  <si>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</si>
  <si>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</si>
  <si>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</si>
  <si>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</si>
  <si>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</si>
  <si>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</si>
  <si>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</si>
  <si>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</si>
  <si>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</si>
  <si>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</si>
  <si>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</si>
  <si>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</si>
  <si>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</si>
  <si>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</si>
  <si>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</si>
  <si>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</si>
  <si>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</si>
  <si>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</si>
  <si>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</si>
  <si>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</si>
  <si>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</si>
  <si>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</si>
  <si>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</si>
  <si>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</si>
  <si>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</si>
  <si>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</si>
  <si>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</si>
  <si>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</si>
  <si>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</si>
  <si>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</si>
  <si>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</si>
  <si>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</si>
  <si>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</si>
  <si>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</si>
  <si>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</si>
  <si>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</si>
  <si>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</si>
  <si>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</si>
  <si>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</si>
  <si>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</si>
  <si>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</si>
  <si>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</si>
  <si>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</si>
  <si>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</si>
  <si>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</si>
  <si>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</si>
  <si>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</si>
  <si>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</si>
  <si>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</si>
  <si>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</si>
  <si>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</si>
  <si>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</si>
  <si>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</si>
  <si>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</si>
  <si>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</si>
  <si>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</si>
  <si>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</si>
  <si>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</si>
  <si>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</si>
  <si>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</si>
  <si>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</si>
  <si>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</si>
  <si>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</si>
  <si>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</si>
  <si>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</si>
  <si>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</si>
  <si>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</si>
  <si>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</si>
  <si>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</si>
  <si>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</si>
  <si>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</si>
  <si>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</si>
  <si>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</si>
  <si>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</si>
  <si>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</si>
  <si>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</si>
  <si>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</si>
  <si>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</si>
  <si>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</si>
  <si>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</si>
  <si>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</si>
  <si>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</si>
  <si>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</si>
  <si>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</si>
  <si>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</si>
  <si>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</si>
  <si>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</si>
  <si>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</si>
  <si>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</si>
  <si>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</si>
  <si>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</si>
  <si>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</si>
  <si>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</si>
  <si>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</si>
  <si>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</si>
  <si>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</si>
  <si>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</si>
  <si>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</si>
  <si>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</si>
  <si>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</si>
  <si>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</si>
  <si>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</si>
  <si>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</si>
  <si>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</si>
  <si>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</si>
  <si>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</si>
  <si>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</si>
  <si>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</si>
  <si>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</si>
  <si>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</si>
  <si>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</si>
  <si>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</si>
  <si>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</si>
  <si>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</si>
  <si>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</si>
  <si>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</si>
  <si>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</si>
  <si>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</si>
  <si>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</si>
  <si>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</si>
  <si>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</si>
  <si>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</si>
  <si>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</si>
  <si>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</si>
  <si>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</si>
  <si>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</si>
  <si>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</si>
  <si>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</si>
  <si>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</si>
  <si>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</si>
  <si>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</si>
  <si>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</si>
  <si>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</si>
  <si>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</si>
  <si>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</si>
  <si>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</si>
  <si>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</si>
  <si>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</si>
  <si>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</si>
  <si>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</si>
  <si>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</si>
  <si>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</si>
  <si>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</si>
  <si>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</si>
  <si>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</si>
  <si>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</si>
  <si>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</si>
  <si>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</si>
  <si>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</si>
  <si>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</si>
  <si>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</si>
  <si>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</si>
  <si>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</si>
  <si>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</si>
  <si>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</si>
  <si>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</si>
  <si>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</si>
  <si>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</si>
  <si>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</si>
  <si>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</si>
  <si>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</si>
  <si>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</si>
  <si>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</si>
  <si>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</si>
  <si>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</si>
  <si>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</si>
  <si>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</si>
  <si>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</si>
  <si>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</si>
  <si>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</si>
  <si>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</si>
  <si>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</si>
  <si>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</si>
  <si>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</si>
  <si>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</si>
  <si>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</si>
  <si>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</si>
  <si>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</si>
  <si>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</si>
  <si>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</si>
  <si>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</si>
  <si>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</si>
  <si>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</si>
  <si>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</si>
  <si>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</si>
  <si>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</si>
  <si>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</si>
  <si>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</si>
  <si>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</si>
  <si>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</si>
  <si>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</si>
  <si>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</si>
  <si>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</si>
  <si>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</si>
  <si>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</si>
  <si>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</si>
  <si>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</si>
  <si>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</si>
  <si>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</si>
  <si>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</si>
  <si>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</si>
  <si>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</si>
  <si>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</si>
  <si>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</si>
  <si>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</si>
  <si>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</si>
  <si>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</si>
  <si>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</si>
  <si>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</si>
  <si>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</si>
  <si>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</si>
  <si>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</si>
  <si>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</si>
  <si>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</si>
  <si>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</si>
  <si>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</si>
  <si>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</si>
  <si>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</si>
  <si>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</si>
  <si>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</si>
  <si>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</si>
  <si>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</si>
  <si>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</si>
  <si>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</si>
  <si>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</si>
  <si>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</si>
  <si>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</si>
  <si>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</si>
  <si>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</si>
  <si>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</si>
  <si>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</si>
  <si>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</si>
  <si>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</si>
  <si>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</si>
  <si>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</si>
  <si>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</si>
  <si>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</si>
  <si>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</si>
  <si>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</si>
  <si>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</si>
  <si>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</si>
  <si>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</si>
  <si>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</si>
  <si>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</si>
  <si>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</si>
  <si>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</si>
  <si>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</si>
  <si>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</si>
  <si>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</si>
  <si>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</si>
  <si>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</si>
  <si>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</si>
  <si>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</si>
  <si>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</si>
  <si>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</si>
  <si>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</si>
  <si>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</si>
  <si>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</si>
  <si>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</si>
  <si>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</si>
  <si>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</si>
  <si>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</si>
  <si>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</si>
  <si>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</si>
  <si>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</si>
  <si>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</si>
  <si>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</si>
  <si>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</si>
  <si>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</si>
  <si>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</si>
  <si>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</si>
  <si>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</si>
  <si>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</si>
  <si>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</si>
  <si>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</si>
  <si>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</si>
  <si>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</si>
  <si>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</si>
  <si>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</si>
  <si>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</si>
  <si>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</si>
  <si>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</si>
  <si>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</si>
  <si>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</si>
  <si>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</si>
  <si>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</si>
  <si>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</si>
  <si>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</si>
  <si>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</si>
  <si>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</si>
  <si>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</si>
  <si>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</si>
  <si>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</si>
  <si>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</si>
  <si>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</si>
  <si>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</si>
  <si>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</si>
  <si>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</si>
  <si>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</si>
  <si>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</si>
  <si>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</si>
  <si>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</si>
  <si>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</si>
  <si>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</si>
  <si>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</si>
  <si>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</si>
  <si>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</si>
  <si>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</si>
  <si>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</si>
  <si>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</si>
  <si>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</si>
  <si>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</si>
  <si>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</si>
  <si>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</si>
  <si>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</si>
  <si>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</si>
  <si>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</si>
  <si>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</si>
  <si>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</si>
  <si>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</si>
  <si>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</si>
  <si>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</si>
  <si>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</si>
  <si>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</si>
  <si>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</si>
  <si>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</si>
  <si>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</si>
  <si>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</si>
  <si>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</si>
  <si>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</si>
  <si>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</si>
  <si>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</si>
  <si>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</si>
  <si>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</si>
  <si>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</si>
  <si>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</si>
  <si>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</si>
  <si>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</si>
  <si>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</si>
  <si>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</si>
  <si>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</si>
  <si>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</si>
  <si>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</si>
  <si>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</si>
  <si>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</si>
  <si>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</si>
  <si>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</si>
  <si>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</si>
  <si>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</si>
  <si>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</si>
  <si>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</si>
  <si>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</si>
  <si>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</si>
  <si>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</si>
  <si>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</si>
  <si>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</si>
  <si>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</si>
  <si>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</si>
  <si>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</si>
  <si>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</si>
  <si>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</si>
  <si>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</si>
  <si>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</si>
  <si>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</si>
  <si>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</si>
  <si>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</si>
  <si>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</si>
  <si>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</si>
  <si>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</si>
  <si>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</si>
  <si>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</si>
  <si>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</si>
  <si>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</si>
  <si>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</si>
  <si>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</si>
  <si>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</si>
  <si>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</si>
  <si>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</si>
  <si>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</si>
  <si>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</si>
  <si>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</si>
  <si>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</si>
  <si>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</si>
  <si>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</si>
  <si>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</si>
  <si>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</si>
  <si>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</si>
  <si>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</si>
  <si>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</si>
  <si>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</si>
  <si>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</si>
  <si>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</si>
  <si>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</si>
  <si>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</si>
  <si>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</si>
  <si>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</si>
  <si>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</si>
  <si>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</si>
  <si>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</si>
  <si>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</si>
  <si>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</si>
  <si>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</si>
  <si>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</si>
  <si>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</si>
  <si>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</si>
  <si>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</si>
  <si>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</si>
  <si>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</si>
  <si>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</si>
  <si>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</si>
  <si>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</si>
  <si>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</si>
  <si>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</si>
  <si>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</si>
  <si>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</si>
  <si>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</si>
  <si>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</si>
  <si>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</si>
  <si>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</si>
  <si>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</si>
  <si>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</si>
  <si>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</si>
  <si>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</si>
  <si>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</si>
  <si>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</si>
  <si>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</si>
  <si>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</si>
  <si>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</si>
  <si>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</si>
  <si>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</si>
  <si>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</si>
  <si>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</si>
  <si>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</si>
  <si>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</si>
  <si>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</si>
  <si>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</si>
  <si>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</si>
  <si>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</si>
  <si>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</si>
  <si>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</si>
  <si>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</si>
  <si>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</si>
  <si>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</si>
  <si>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</si>
  <si>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</si>
  <si>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</si>
  <si>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</si>
  <si>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</si>
  <si>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</si>
  <si>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</si>
  <si>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</si>
  <si>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</si>
  <si>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</si>
  <si>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</si>
  <si>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</si>
  <si>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</si>
  <si>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</si>
  <si>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</si>
  <si>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</si>
  <si>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</si>
  <si>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</si>
  <si>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</si>
  <si>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</si>
  <si>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</si>
  <si>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</si>
  <si>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</si>
  <si>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</si>
  <si>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</si>
  <si>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</si>
  <si>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</si>
  <si>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</si>
  <si>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</si>
  <si>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</si>
  <si>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</si>
  <si>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</si>
  <si>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</si>
  <si>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</si>
  <si>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</si>
  <si>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</si>
  <si>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</si>
  <si>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</si>
  <si>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</si>
  <si>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</si>
  <si>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</si>
  <si>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</si>
  <si>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</si>
  <si>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</si>
  <si>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</si>
  <si>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</si>
  <si>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</si>
  <si>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</si>
  <si>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</si>
  <si>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</si>
  <si>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</si>
  <si>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</si>
  <si>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</si>
  <si>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</si>
  <si>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</si>
  <si>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</si>
  <si>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</si>
  <si>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</si>
  <si>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</si>
  <si>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</si>
  <si>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</si>
  <si>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</si>
  <si>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</si>
  <si>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</si>
  <si>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</si>
  <si>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</si>
  <si>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</si>
  <si>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</si>
  <si>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</si>
  <si>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</si>
  <si>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</si>
  <si>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</si>
  <si>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</si>
  <si>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</si>
  <si>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</si>
  <si>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</si>
  <si>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</si>
  <si>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</si>
  <si>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</si>
  <si>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</si>
  <si>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</si>
  <si>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</si>
  <si>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</si>
  <si>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</si>
  <si>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</si>
  <si>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</si>
  <si>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</si>
  <si>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</si>
  <si>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</si>
  <si>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</si>
  <si>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</si>
  <si>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</si>
  <si>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</si>
  <si>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</si>
  <si>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</si>
  <si>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</si>
  <si>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</si>
  <si>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</si>
  <si>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</si>
  <si>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</si>
  <si>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</si>
  <si>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</si>
  <si>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</si>
  <si>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</si>
  <si>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</si>
  <si>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</si>
  <si>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</si>
  <si>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</si>
  <si>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</si>
  <si>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</si>
  <si>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</si>
  <si>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</si>
  <si>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</si>
  <si>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</si>
  <si>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</si>
  <si>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</si>
  <si>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</si>
  <si>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</si>
  <si>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</si>
  <si>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</si>
  <si>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</si>
  <si>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</si>
  <si>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</si>
  <si>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</si>
  <si>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</si>
  <si>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</si>
  <si>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</si>
  <si>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</si>
  <si>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</si>
  <si>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</si>
  <si>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</si>
  <si>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</si>
  <si>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</si>
  <si>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</si>
  <si>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</si>
  <si>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</si>
  <si>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</si>
  <si>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</si>
  <si>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</si>
  <si>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</si>
  <si>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</si>
  <si>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</si>
  <si>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</si>
  <si>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</si>
  <si>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</si>
  <si>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</si>
  <si>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</si>
  <si>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</si>
  <si>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</si>
  <si>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</si>
  <si>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</si>
  <si>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</si>
  <si>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</si>
  <si>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</si>
  <si>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</si>
  <si>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</si>
  <si>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</si>
  <si>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</si>
  <si>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</si>
  <si>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</si>
  <si>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</si>
  <si>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</si>
  <si>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</si>
  <si>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</si>
  <si>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</si>
  <si>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</si>
  <si>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</si>
  <si>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</si>
  <si>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</si>
  <si>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</si>
  <si>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</si>
  <si>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</si>
  <si>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</si>
  <si>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</si>
  <si>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</si>
  <si>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</si>
  <si>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</si>
  <si>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</si>
  <si>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</si>
  <si>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</si>
  <si>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</si>
  <si>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</si>
  <si>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</si>
  <si>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</si>
  <si>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</si>
  <si>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</si>
  <si>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</si>
  <si>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</si>
  <si>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</si>
  <si>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</si>
  <si>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</si>
  <si>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</si>
  <si>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</si>
  <si>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</si>
  <si>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</si>
  <si>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</si>
  <si>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</si>
  <si>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</si>
  <si>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</si>
  <si>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</si>
  <si>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</si>
  <si>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</si>
  <si>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</si>
  <si>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</si>
  <si>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</si>
  <si>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</si>
  <si>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</si>
  <si>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</si>
  <si>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</si>
  <si>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</si>
  <si>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</si>
  <si>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</si>
  <si>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</si>
  <si>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</si>
  <si>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</si>
  <si>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</si>
  <si>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</si>
  <si>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</si>
  <si>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</si>
  <si>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</si>
  <si>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</si>
  <si>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</si>
  <si>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</si>
  <si>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</si>
  <si>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</si>
  <si>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</si>
  <si>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</si>
  <si>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</si>
  <si>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</si>
  <si>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</si>
  <si>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</si>
  <si>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</si>
  <si>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</si>
  <si>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</si>
  <si>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</si>
  <si>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</si>
  <si>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</si>
  <si>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</si>
  <si>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</si>
  <si>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</si>
  <si>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</si>
  <si>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</si>
  <si>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</si>
  <si>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</si>
  <si>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</si>
  <si>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</si>
  <si>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</si>
  <si>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</si>
  <si>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</si>
  <si>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</si>
  <si>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</si>
  <si>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</si>
  <si>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</si>
  <si>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</si>
  <si>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</si>
  <si>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</si>
  <si>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</si>
  <si>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</si>
  <si>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</si>
  <si>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</si>
  <si>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</si>
  <si>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</si>
  <si>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</si>
  <si>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</si>
  <si>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</si>
  <si>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</si>
  <si>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</si>
  <si>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</si>
  <si>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</si>
  <si>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</si>
  <si>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</si>
  <si>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</si>
  <si>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</si>
  <si>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</si>
  <si>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</si>
  <si>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</si>
  <si>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</si>
  <si>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</si>
  <si>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</si>
  <si>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</si>
  <si>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</si>
  <si>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</si>
  <si>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</si>
  <si>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</si>
  <si>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</si>
  <si>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</si>
  <si>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</si>
  <si>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</si>
  <si>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</si>
  <si>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</si>
  <si>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</si>
  <si>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</si>
  <si>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</si>
  <si>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</si>
  <si>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</si>
  <si>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</si>
  <si>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</si>
  <si>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</si>
  <si>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</si>
  <si>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</si>
  <si>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</si>
  <si>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</si>
  <si>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</si>
  <si>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</si>
  <si>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</si>
  <si>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</si>
  <si>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</si>
  <si>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</si>
  <si>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</si>
  <si>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</si>
  <si>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</si>
  <si>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</si>
  <si>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</si>
  <si>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</si>
  <si>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</si>
  <si>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</si>
  <si>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</si>
  <si>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</si>
  <si>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</si>
  <si>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</si>
  <si>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</si>
  <si>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</si>
  <si>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</si>
  <si>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</si>
  <si>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</si>
  <si>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</si>
  <si>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</si>
  <si>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</si>
  <si>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</si>
  <si>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</si>
  <si>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</si>
  <si>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</si>
  <si>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</si>
  <si>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</si>
  <si>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</si>
  <si>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</si>
  <si>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</si>
  <si>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</si>
  <si>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</si>
  <si>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</si>
  <si>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</si>
  <si>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</si>
  <si>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</si>
  <si>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</si>
  <si>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</si>
  <si>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</si>
  <si>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</si>
  <si>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</si>
  <si>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</si>
  <si>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</si>
  <si>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</si>
  <si>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</si>
  <si>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</si>
  <si>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</si>
  <si>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</si>
  <si>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</si>
  <si>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</si>
  <si>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</si>
  <si>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</si>
  <si>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</si>
  <si>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</si>
  <si>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</si>
  <si>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</si>
  <si>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</si>
  <si>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</si>
  <si>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</si>
  <si>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</si>
  <si>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</si>
  <si>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</si>
  <si>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</si>
  <si>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</si>
  <si>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</si>
  <si>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</si>
  <si>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</si>
  <si>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</si>
  <si>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</si>
  <si>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</si>
  <si>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</si>
  <si>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</si>
  <si>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</si>
  <si>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</si>
  <si>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</si>
  <si>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</si>
  <si>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</si>
  <si>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</si>
  <si>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</si>
  <si>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</si>
  <si>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</si>
  <si>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</si>
  <si>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</si>
  <si>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</si>
  <si>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</si>
  <si>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</si>
  <si>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</si>
  <si>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</si>
  <si>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</si>
  <si>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</si>
  <si>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</si>
  <si>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</si>
  <si>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</si>
  <si>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</si>
  <si>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</si>
  <si>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</si>
  <si>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</si>
  <si>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</si>
  <si>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</si>
  <si>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</si>
  <si>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</si>
  <si>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</si>
  <si>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</si>
  <si>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</si>
  <si>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</si>
  <si>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</si>
  <si>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</si>
  <si>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</si>
  <si>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</si>
  <si>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</si>
  <si>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</si>
  <si>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</si>
  <si>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</si>
  <si>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</si>
  <si>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</si>
  <si>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</si>
  <si>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</si>
  <si>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</si>
  <si>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</si>
  <si>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</si>
  <si>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</si>
  <si>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</si>
  <si>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</si>
  <si>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</si>
  <si>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</si>
  <si>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</si>
  <si>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</si>
  <si>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</si>
  <si>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</si>
  <si>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</si>
  <si>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</si>
  <si>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</si>
  <si>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</si>
  <si>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</si>
  <si>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</si>
  <si>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</si>
  <si>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</si>
  <si>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</si>
  <si>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</si>
  <si>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</si>
  <si>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</si>
  <si>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</si>
  <si>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</si>
  <si>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</si>
  <si>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</si>
  <si>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</si>
  <si>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</si>
  <si>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</si>
  <si>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</si>
  <si>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</si>
  <si>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</si>
  <si>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</si>
  <si>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</si>
  <si>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</si>
  <si>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</si>
  <si>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</si>
  <si>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</si>
  <si>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</si>
  <si>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</si>
  <si>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</si>
  <si>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</si>
  <si>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</si>
  <si>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</si>
  <si>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</si>
  <si>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</si>
  <si>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</si>
  <si>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</si>
  <si>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</si>
  <si>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</si>
  <si>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</si>
  <si>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</si>
  <si>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</si>
  <si>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</si>
  <si>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</si>
  <si>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</si>
  <si>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</si>
  <si>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</si>
  <si>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</si>
  <si>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</si>
  <si>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</si>
  <si>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</si>
  <si>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</si>
  <si>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</si>
  <si>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</si>
  <si>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</si>
  <si>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</si>
  <si>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</si>
  <si>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</si>
  <si>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</si>
  <si>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</si>
  <si>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</si>
  <si>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</si>
  <si>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</si>
  <si>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</si>
  <si>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</si>
  <si>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</si>
  <si>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</si>
  <si>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</si>
  <si>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</si>
  <si>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</si>
  <si>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</si>
  <si>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</si>
  <si>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</si>
  <si>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</si>
  <si>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</si>
  <si>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</si>
  <si>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</si>
  <si>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</si>
  <si>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</si>
  <si>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</si>
  <si>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</si>
  <si>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</si>
  <si>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</si>
  <si>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</si>
  <si>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</si>
  <si>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</si>
  <si>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</si>
  <si>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</si>
  <si>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</si>
  <si>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</si>
  <si>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</si>
  <si>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</si>
  <si>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</si>
  <si>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</si>
  <si>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</si>
  <si>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</si>
  <si>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</si>
  <si>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</si>
  <si>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</si>
  <si>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</si>
  <si>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</si>
  <si>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</si>
  <si>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</si>
  <si>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</si>
  <si>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</si>
  <si>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</si>
  <si>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</si>
  <si>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</si>
  <si>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</si>
  <si>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</si>
  <si>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</si>
  <si>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</si>
  <si>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</si>
  <si>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</si>
  <si>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</si>
  <si>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</si>
  <si>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</si>
  <si>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</si>
  <si>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</si>
  <si>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</si>
  <si>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</si>
  <si>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</si>
  <si>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</si>
  <si>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</si>
  <si>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</si>
  <si>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</si>
  <si>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</si>
  <si>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</si>
  <si>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</si>
  <si>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</si>
  <si>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</si>
  <si>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</si>
  <si>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</si>
  <si>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</si>
  <si>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</si>
  <si>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</si>
  <si>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</si>
  <si>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</si>
  <si>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</si>
  <si>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</si>
  <si>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</si>
  <si>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</si>
  <si>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</si>
  <si>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</si>
  <si>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</si>
  <si>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</si>
  <si>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</si>
  <si>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</si>
  <si>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</si>
  <si>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</si>
  <si>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</si>
  <si>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</si>
  <si>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</si>
  <si>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</si>
  <si>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</si>
  <si>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</si>
  <si>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</si>
  <si>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</si>
  <si>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</si>
  <si>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</si>
  <si>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</si>
  <si>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</si>
  <si>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</si>
  <si>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</si>
  <si>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</si>
  <si>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</si>
  <si>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</si>
  <si>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</si>
  <si>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</si>
  <si>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</si>
  <si>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</si>
  <si>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</si>
  <si>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</si>
  <si>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</si>
  <si>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</si>
  <si>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</si>
  <si>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</si>
  <si>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</si>
  <si>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</si>
  <si>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</si>
  <si>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</si>
  <si>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</si>
  <si>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</si>
  <si>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</si>
  <si>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</si>
  <si>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</si>
  <si>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</si>
  <si>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</si>
  <si>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</si>
  <si>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</si>
  <si>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</si>
  <si>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</si>
  <si>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</si>
  <si>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</si>
  <si>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</si>
  <si>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</si>
  <si>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</si>
  <si>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</si>
  <si>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</si>
  <si>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</si>
  <si>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</si>
  <si>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</si>
  <si>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</si>
  <si>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</si>
  <si>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</si>
  <si>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</si>
  <si>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</si>
  <si>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</si>
  <si>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</si>
  <si>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</si>
  <si>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</si>
  <si>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</si>
  <si>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</si>
  <si>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</si>
  <si>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</si>
  <si>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</si>
  <si>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</si>
  <si>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</si>
  <si>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</si>
  <si>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</si>
  <si>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</si>
  <si>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</si>
  <si>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</si>
  <si>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</si>
  <si>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</si>
  <si>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</si>
  <si>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</si>
  <si>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</si>
  <si>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</si>
  <si>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</si>
  <si>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</si>
  <si>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</si>
  <si>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</si>
  <si>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</si>
  <si>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</si>
  <si>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</si>
  <si>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</si>
  <si>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</si>
  <si>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</si>
  <si>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</si>
  <si>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</si>
  <si>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</si>
  <si>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</si>
  <si>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</si>
  <si>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</si>
  <si>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</si>
  <si>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</si>
  <si>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</si>
  <si>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</si>
  <si>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</si>
  <si>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</si>
  <si>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</si>
  <si>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</si>
  <si>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</si>
  <si>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</si>
  <si>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</si>
  <si>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</si>
  <si>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</si>
  <si>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</si>
  <si>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</si>
  <si>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</si>
  <si>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</si>
  <si>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</si>
  <si>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</si>
  <si>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</si>
  <si>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</si>
  <si>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</si>
  <si>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</si>
  <si>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</si>
  <si>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</si>
  <si>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</si>
  <si>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</si>
  <si>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</si>
  <si>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</si>
  <si>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</si>
  <si>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</si>
  <si>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</si>
  <si>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</si>
  <si>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</si>
  <si>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</si>
  <si>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</si>
  <si>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</si>
  <si>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</si>
  <si>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</si>
  <si>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</si>
  <si>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</si>
  <si>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</si>
  <si>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</si>
  <si>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</si>
  <si>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</si>
  <si>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</si>
  <si>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</si>
  <si>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</si>
  <si>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</si>
  <si>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</si>
  <si>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</si>
  <si>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</si>
  <si>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</si>
  <si>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</si>
  <si>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</si>
  <si>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</si>
  <si>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</si>
  <si>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</si>
  <si>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</si>
  <si>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</si>
  <si>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</si>
  <si>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</si>
  <si>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</si>
  <si>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</si>
  <si>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</si>
  <si>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</si>
  <si>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</si>
  <si>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</si>
  <si>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</si>
  <si>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</si>
  <si>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</si>
  <si>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</si>
  <si>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</si>
  <si>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</si>
  <si>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</si>
  <si>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</si>
  <si>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</si>
  <si>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</si>
  <si>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</si>
  <si>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</si>
  <si>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</si>
  <si>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</si>
  <si>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</si>
  <si>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</si>
  <si>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</si>
  <si>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</si>
  <si>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</si>
  <si>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</si>
  <si>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</si>
  <si>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</si>
  <si>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</si>
  <si>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</si>
  <si>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</si>
  <si>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</si>
  <si>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</si>
  <si>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</si>
  <si>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</si>
  <si>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</si>
  <si>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</si>
  <si>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</si>
  <si>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</si>
  <si>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</si>
  <si>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</si>
  <si>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</si>
  <si>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</si>
  <si>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</si>
  <si>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</si>
  <si>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</si>
  <si>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</si>
  <si>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</si>
  <si>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</si>
  <si>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</si>
  <si>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</si>
  <si>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</si>
  <si>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</si>
  <si>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</si>
  <si>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</si>
  <si>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</si>
  <si>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</si>
  <si>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</si>
  <si>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</si>
  <si>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</si>
  <si>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</si>
  <si>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</si>
  <si>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</si>
  <si>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</si>
  <si>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</si>
  <si>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</si>
  <si>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</si>
  <si>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</si>
  <si>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</si>
  <si>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</si>
  <si>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</si>
  <si>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</si>
  <si>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</si>
  <si>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</si>
  <si>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</si>
  <si>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</si>
  <si>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</si>
  <si>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</si>
  <si>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</si>
  <si>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</si>
  <si>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</si>
  <si>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</si>
  <si>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</si>
  <si>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</si>
  <si>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</si>
  <si>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</si>
  <si>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</si>
  <si>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</si>
  <si>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</si>
  <si>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</si>
  <si>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</si>
  <si>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</si>
  <si>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</si>
  <si>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</si>
  <si>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</si>
  <si>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</si>
  <si>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</si>
  <si>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</si>
  <si>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</si>
  <si>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</si>
  <si>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</si>
  <si>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</si>
  <si>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</si>
  <si>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</si>
  <si>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</si>
  <si>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</si>
  <si>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</si>
  <si>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</si>
  <si>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</si>
  <si>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</si>
  <si>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</si>
  <si>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</si>
  <si>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</si>
  <si>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</si>
  <si>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</si>
  <si>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</si>
  <si>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</si>
  <si>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</si>
  <si>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</si>
  <si>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</si>
  <si>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</si>
  <si>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</si>
  <si>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</si>
  <si>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</si>
  <si>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</si>
  <si>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</si>
  <si>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</si>
  <si>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</si>
  <si>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</si>
  <si>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</si>
  <si>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</si>
  <si>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</si>
  <si>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</si>
  <si>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</si>
  <si>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</si>
  <si>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</si>
  <si>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</si>
  <si>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</si>
  <si>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</si>
  <si>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</si>
  <si>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</si>
  <si>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</si>
  <si>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</si>
  <si>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</si>
  <si>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</si>
  <si>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</si>
  <si>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</si>
  <si>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</si>
  <si>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</si>
  <si>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</si>
  <si>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</si>
  <si>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</si>
  <si>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</si>
  <si>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</si>
  <si>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</si>
  <si>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</si>
  <si>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</si>
  <si>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</si>
  <si>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</si>
  <si>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</si>
  <si>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</si>
  <si>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</si>
  <si>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</si>
  <si>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</si>
  <si>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</si>
  <si>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</si>
  <si>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</si>
  <si>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</si>
  <si>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</si>
  <si>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</si>
  <si>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</si>
  <si>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</si>
  <si>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</si>
  <si>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</si>
  <si>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</si>
  <si>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</si>
  <si>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</si>
  <si>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</si>
  <si>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</si>
  <si>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</si>
  <si>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</si>
  <si>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</si>
  <si>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</si>
  <si>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</si>
  <si>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</si>
  <si>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</si>
  <si>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</si>
  <si>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</si>
  <si>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</si>
  <si>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</si>
  <si>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</si>
  <si>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</si>
  <si>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</si>
  <si>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</si>
  <si>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</si>
  <si>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</si>
  <si>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</si>
  <si>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</si>
  <si>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</si>
  <si>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</si>
  <si>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</si>
  <si>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</si>
  <si>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</si>
  <si>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</si>
  <si>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</si>
  <si>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</si>
  <si>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</si>
  <si>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</si>
  <si>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</si>
  <si>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</si>
  <si>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</si>
  <si>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</si>
  <si>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</si>
  <si>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</si>
  <si>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</si>
  <si>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</si>
  <si>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</si>
  <si>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</si>
  <si>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</si>
  <si>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</si>
  <si>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</si>
  <si>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</si>
  <si>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</si>
  <si>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</si>
  <si>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</si>
  <si>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</si>
  <si>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</si>
  <si>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</si>
  <si>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</si>
  <si>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</si>
  <si>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</si>
  <si>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</si>
  <si>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</si>
  <si>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</si>
  <si>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</si>
  <si>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</si>
  <si>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</si>
  <si>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</si>
  <si>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</si>
  <si>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</si>
  <si>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</si>
  <si>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</si>
  <si>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</si>
  <si>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</si>
  <si>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</si>
  <si>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</si>
  <si>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</si>
  <si>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</si>
  <si>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</si>
  <si>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</si>
  <si>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</si>
  <si>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</si>
  <si>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</si>
  <si>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</si>
  <si>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</si>
  <si>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</si>
  <si>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</si>
  <si>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</si>
  <si>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</si>
  <si>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</si>
  <si>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</si>
  <si>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</si>
  <si>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</si>
  <si>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</si>
  <si>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</si>
  <si>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</si>
  <si>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</si>
  <si>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</si>
  <si>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</si>
  <si>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</si>
  <si>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</si>
  <si>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</si>
  <si>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</si>
  <si>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</si>
  <si>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</si>
  <si>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</si>
  <si>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</si>
  <si>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</si>
  <si>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</si>
  <si>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</si>
  <si>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</si>
  <si>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</si>
  <si>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</si>
  <si>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</si>
  <si>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</si>
  <si>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</si>
  <si>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</si>
  <si>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</si>
  <si>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</si>
  <si>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</si>
  <si>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</si>
  <si>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</si>
  <si>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</si>
  <si>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</si>
  <si>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</si>
  <si>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</si>
  <si>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</si>
  <si>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</si>
  <si>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</si>
  <si>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</si>
  <si>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</si>
  <si>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</si>
  <si>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</si>
  <si>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</si>
  <si>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</si>
  <si>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</si>
  <si>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</si>
  <si>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</si>
  <si>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</si>
  <si>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</si>
  <si>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</si>
  <si>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</si>
  <si>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</si>
  <si>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</si>
  <si>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</si>
  <si>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</si>
  <si>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</si>
  <si>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</si>
  <si>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</si>
  <si>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</si>
  <si>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</si>
  <si>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</si>
  <si>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</si>
  <si>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</si>
  <si>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</si>
  <si>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</si>
  <si>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</si>
  <si>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</si>
  <si>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</si>
  <si>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</si>
  <si>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</si>
  <si>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</si>
  <si>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</si>
  <si>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</si>
  <si>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</si>
  <si>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</si>
  <si>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</si>
  <si>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</si>
  <si>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</si>
  <si>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</si>
  <si>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</si>
  <si>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</si>
  <si>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</si>
  <si>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</si>
  <si>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</si>
  <si>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</si>
  <si>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</si>
  <si>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</si>
  <si>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</si>
  <si>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</si>
  <si>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</si>
  <si>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</si>
  <si>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</si>
  <si>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</si>
  <si>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</si>
  <si>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</si>
  <si>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</si>
  <si>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</si>
  <si>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</si>
  <si>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</si>
  <si>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</si>
  <si>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</si>
  <si>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</si>
  <si>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</si>
  <si>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</si>
  <si>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</si>
  <si>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</si>
  <si>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</si>
  <si>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</si>
  <si>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</si>
  <si>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</si>
  <si>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</si>
  <si>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</si>
  <si>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</si>
  <si>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</si>
  <si>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</si>
  <si>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</si>
  <si>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</si>
  <si>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</si>
  <si>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</si>
  <si>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</si>
  <si>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</si>
  <si>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</si>
  <si>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</si>
  <si>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</si>
  <si>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</si>
  <si>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</si>
  <si>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</si>
  <si>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</si>
  <si>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</si>
  <si>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</si>
  <si>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</si>
  <si>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</si>
  <si>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</si>
  <si>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</si>
  <si>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</si>
  <si>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</si>
  <si>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</si>
  <si>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</si>
  <si>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</si>
  <si>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</si>
  <si>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</si>
  <si>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</si>
  <si>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</si>
  <si>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</si>
  <si>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</si>
  <si>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</si>
  <si>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</si>
  <si>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</si>
  <si>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</si>
  <si>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</si>
  <si>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</si>
  <si>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</si>
  <si>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</si>
  <si>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</si>
  <si>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</si>
  <si>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</si>
  <si>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</si>
  <si>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</si>
  <si>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</si>
  <si>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</si>
  <si>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</si>
  <si>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</si>
  <si>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</si>
  <si>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</si>
  <si>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</si>
  <si>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</si>
  <si>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</si>
  <si>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</si>
  <si>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</si>
  <si>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</si>
  <si>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</si>
  <si>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</si>
  <si>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</si>
  <si>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</si>
  <si>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</si>
  <si>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</si>
  <si>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</si>
  <si>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</si>
  <si>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</si>
  <si>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</si>
  <si>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</si>
  <si>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</si>
  <si>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</si>
  <si>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</si>
  <si>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</si>
  <si>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</si>
  <si>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</si>
  <si>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</si>
  <si>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</si>
  <si>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</si>
  <si>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</si>
  <si>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</si>
  <si>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</si>
  <si>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</si>
  <si>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</si>
  <si>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</si>
  <si>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</si>
  <si>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</si>
  <si>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</si>
  <si>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</si>
  <si>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</si>
  <si>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</si>
  <si>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</si>
  <si>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</si>
  <si>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</si>
  <si>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</si>
  <si>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</si>
  <si>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</si>
  <si>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</si>
  <si>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</si>
  <si>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</si>
  <si>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</si>
  <si>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</si>
  <si>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</si>
  <si>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</si>
  <si>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</si>
  <si>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</si>
  <si>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</si>
  <si>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</si>
  <si>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</si>
  <si>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</si>
  <si>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</si>
  <si>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</si>
  <si>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</si>
  <si>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</si>
  <si>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</si>
  <si>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</si>
  <si>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</si>
  <si>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</si>
  <si>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</si>
  <si>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</si>
  <si>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</si>
  <si>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</si>
  <si>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</si>
  <si>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</si>
  <si>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</si>
  <si>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</si>
  <si>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</si>
  <si>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</si>
  <si>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</si>
  <si>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</si>
  <si>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</si>
  <si>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</si>
  <si>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</si>
  <si>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</si>
  <si>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</si>
  <si>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</si>
  <si>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</si>
  <si>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</si>
  <si>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</si>
  <si>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</si>
  <si>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</si>
  <si>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</si>
  <si>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</si>
  <si>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</si>
  <si>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</si>
  <si>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</si>
  <si>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</si>
  <si>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</si>
  <si>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</si>
  <si>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</si>
  <si>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</si>
  <si>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</si>
  <si>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</si>
  <si>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</si>
  <si>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</si>
  <si>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</si>
  <si>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</si>
  <si>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</si>
  <si>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</si>
  <si>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</si>
  <si>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</si>
  <si>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</si>
  <si>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</si>
  <si>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</si>
  <si>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</si>
  <si>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</si>
  <si>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</si>
  <si>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</si>
  <si>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</si>
  <si>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</si>
  <si>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</si>
  <si>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</si>
  <si>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</si>
  <si>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</si>
  <si>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</si>
  <si>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</si>
  <si>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</si>
  <si>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</si>
  <si>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</si>
  <si>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</si>
  <si>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</si>
  <si>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</si>
  <si>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</si>
  <si>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</si>
  <si>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</si>
  <si>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</si>
  <si>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</si>
  <si>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</si>
  <si>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</si>
  <si>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</si>
  <si>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</si>
  <si>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</si>
  <si>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</si>
  <si>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</si>
  <si>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</si>
  <si>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</si>
  <si>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</si>
  <si>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</si>
  <si>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</si>
  <si>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</si>
  <si>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</si>
  <si>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</si>
  <si>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</si>
  <si>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</si>
  <si>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</si>
  <si>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</si>
  <si>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</si>
  <si>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</si>
  <si>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</si>
  <si>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</si>
  <si>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</si>
  <si>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</si>
  <si>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</si>
  <si>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</si>
  <si>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</si>
  <si>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</si>
  <si>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</si>
  <si>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</si>
  <si>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</si>
  <si>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</si>
  <si>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</si>
  <si>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</si>
  <si>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</si>
  <si>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</si>
  <si>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</si>
  <si>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</si>
  <si>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</si>
  <si>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</si>
  <si>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</si>
  <si>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</si>
  <si>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</si>
  <si>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</si>
  <si>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</si>
  <si>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</si>
  <si>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</si>
  <si>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</si>
  <si>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</si>
  <si>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</si>
  <si>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</si>
  <si>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</si>
  <si>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</si>
  <si>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</si>
  <si>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</si>
  <si>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</si>
  <si>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</si>
  <si>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</si>
  <si>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</si>
  <si>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</si>
  <si>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</si>
  <si>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</si>
  <si>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</si>
  <si>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</si>
  <si>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</si>
  <si>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</si>
  <si>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</si>
  <si>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</si>
  <si>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</si>
  <si>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</si>
  <si>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</si>
  <si>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</si>
  <si>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</si>
  <si>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</si>
  <si>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</si>
  <si>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</si>
  <si>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</si>
  <si>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</si>
  <si>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</si>
  <si>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</si>
  <si>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</si>
  <si>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</si>
  <si>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</si>
  <si>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</si>
  <si>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</si>
  <si>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</si>
  <si>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</si>
  <si>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</si>
  <si>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</si>
  <si>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</si>
  <si>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</si>
  <si>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</si>
  <si>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</si>
  <si>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</si>
  <si>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</si>
  <si>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</si>
  <si>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</si>
  <si>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</si>
  <si>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</si>
  <si>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</si>
  <si>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</si>
  <si>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</si>
  <si>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</si>
  <si>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</si>
  <si>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</si>
  <si>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</si>
  <si>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</si>
  <si>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</si>
  <si>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</si>
  <si>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</si>
  <si>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</si>
  <si>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</si>
  <si>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</si>
  <si>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</si>
  <si>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</si>
  <si>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</si>
  <si>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</si>
  <si>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</si>
  <si>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</si>
  <si>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</si>
  <si>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</si>
  <si>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</si>
  <si>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</si>
  <si>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</si>
  <si>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</si>
  <si>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</si>
  <si>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</si>
  <si>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</si>
  <si>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</si>
  <si>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</si>
  <si>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</si>
  <si>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</si>
  <si>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</si>
  <si>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</si>
  <si>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</si>
  <si>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</si>
  <si>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</si>
  <si>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</si>
  <si>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</si>
  <si>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</si>
  <si>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</si>
  <si>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</si>
  <si>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</si>
  <si>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</si>
  <si>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</si>
  <si>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</si>
  <si>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</si>
  <si>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</si>
  <si>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</si>
  <si>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</si>
  <si>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</si>
  <si>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</si>
  <si>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</si>
  <si>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</si>
  <si>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</si>
  <si>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</si>
  <si>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</si>
  <si>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</si>
  <si>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</si>
  <si>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</si>
  <si>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</si>
  <si>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</si>
  <si>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</si>
  <si>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</si>
  <si>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</si>
  <si>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</si>
  <si>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</si>
  <si>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</si>
  <si>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</si>
  <si>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</si>
  <si>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</si>
  <si>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</si>
  <si>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</si>
  <si>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</si>
  <si>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</si>
  <si>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</si>
  <si>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</si>
  <si>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</si>
  <si>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</si>
  <si>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</si>
  <si>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</si>
  <si>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</si>
  <si>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</si>
  <si>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</si>
  <si>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</si>
  <si>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</si>
  <si>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</si>
  <si>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</si>
  <si>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</si>
  <si>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</si>
  <si>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</si>
  <si>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</si>
  <si>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</si>
  <si>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</si>
  <si>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</si>
  <si>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</si>
  <si>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</si>
  <si>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</si>
  <si>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</si>
  <si>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</si>
  <si>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</si>
  <si>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</si>
  <si>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</si>
  <si>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</si>
  <si>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</si>
  <si>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</si>
  <si>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</si>
  <si>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</si>
  <si>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</si>
  <si>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</si>
  <si>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</si>
  <si>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</si>
  <si>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</si>
  <si>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</si>
  <si>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</si>
  <si>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</si>
  <si>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</si>
  <si>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</si>
  <si>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</si>
  <si>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</si>
  <si>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</si>
  <si>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</si>
  <si>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</si>
  <si>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</si>
  <si>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</si>
  <si>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</si>
  <si>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</si>
  <si>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</si>
  <si>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</si>
  <si>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</si>
  <si>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</si>
  <si>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</si>
  <si>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</si>
  <si>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</si>
  <si>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</si>
  <si>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</si>
  <si>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</si>
  <si>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</si>
  <si>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</si>
  <si>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</si>
  <si>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</si>
  <si>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</si>
  <si>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</si>
  <si>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</si>
  <si>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</si>
  <si>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</si>
  <si>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</si>
  <si>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</si>
  <si>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</si>
  <si>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</si>
  <si>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</si>
  <si>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</si>
  <si>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</si>
  <si>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</si>
  <si>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</si>
  <si>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</si>
  <si>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</si>
  <si>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</si>
  <si>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</si>
  <si>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</si>
  <si>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</si>
  <si>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</si>
  <si>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</si>
  <si>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</si>
  <si>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</si>
  <si>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</si>
  <si>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</si>
  <si>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</si>
  <si>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</si>
  <si>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</si>
  <si>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</si>
  <si>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</si>
  <si>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</si>
  <si>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</si>
  <si>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</si>
  <si>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</si>
  <si>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</si>
  <si>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</si>
  <si>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</si>
  <si>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</si>
  <si>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</si>
  <si>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</si>
  <si>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</si>
  <si>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</si>
  <si>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</si>
  <si>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</si>
  <si>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</si>
  <si>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</si>
  <si>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</si>
  <si>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</si>
  <si>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</si>
  <si>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</si>
  <si>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</si>
  <si>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</si>
  <si>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</si>
  <si>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</si>
  <si>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</si>
  <si>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</si>
  <si>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</si>
  <si>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</si>
  <si>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</si>
  <si>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</si>
  <si>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</si>
  <si>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</si>
  <si>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</si>
  <si>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</si>
  <si>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</si>
  <si>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</si>
  <si>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</si>
  <si>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</si>
  <si>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</si>
  <si>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</si>
  <si>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</si>
  <si>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</si>
  <si>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</si>
  <si>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</si>
  <si>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</si>
  <si>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</si>
  <si>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</si>
  <si>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</si>
  <si>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</si>
  <si>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</si>
  <si>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</si>
  <si>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</si>
  <si>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</si>
  <si>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</si>
  <si>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</si>
  <si>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</si>
  <si>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</si>
  <si>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</si>
  <si>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</si>
  <si>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</si>
  <si>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</si>
  <si>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</si>
  <si>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</si>
  <si>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</si>
  <si>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</si>
  <si>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</si>
  <si>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</si>
  <si>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</si>
  <si>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</si>
  <si>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</si>
  <si>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</si>
  <si>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</si>
  <si>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</si>
  <si>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</si>
  <si>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</si>
  <si>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</si>
  <si>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</si>
  <si>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</si>
  <si>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</si>
  <si>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</si>
  <si>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</si>
  <si>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</si>
  <si>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</si>
  <si>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</si>
  <si>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</si>
  <si>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</si>
  <si>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</si>
  <si>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</si>
  <si>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</si>
  <si>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</si>
  <si>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</si>
  <si>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</si>
  <si>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</si>
  <si>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</si>
  <si>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</si>
  <si>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</si>
  <si>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</si>
  <si>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</si>
  <si>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</si>
  <si>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</si>
  <si>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</si>
  <si>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</si>
  <si>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</si>
  <si>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</si>
  <si>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</si>
  <si>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</si>
  <si>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</si>
  <si>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</si>
  <si>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</si>
  <si>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</si>
  <si>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</si>
  <si>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</si>
  <si>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</si>
  <si>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</si>
  <si>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</si>
  <si>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</si>
  <si>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</si>
  <si>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</si>
  <si>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</si>
  <si>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</si>
  <si>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</si>
  <si>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</si>
  <si>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</si>
  <si>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</si>
  <si>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</si>
  <si>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</si>
  <si>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</si>
  <si>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</si>
  <si>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</si>
  <si>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</si>
  <si>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</si>
  <si>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</si>
  <si>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</si>
  <si>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</si>
  <si>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</si>
  <si>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</si>
  <si>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</si>
  <si>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</si>
  <si>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</si>
  <si>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</si>
  <si>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</si>
  <si>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</si>
  <si>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</si>
  <si>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</si>
  <si>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</si>
  <si>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</si>
  <si>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</si>
  <si>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</si>
  <si>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</si>
  <si>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</si>
  <si>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</si>
  <si>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</si>
  <si>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</si>
  <si>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</si>
  <si>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</si>
  <si>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</si>
  <si>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</si>
  <si>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</si>
  <si>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</si>
  <si>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</si>
  <si>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</si>
  <si>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</si>
  <si>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</si>
  <si>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</si>
  <si>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</si>
  <si>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</si>
  <si>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</si>
  <si>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</si>
  <si>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</si>
  <si>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</si>
  <si>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</si>
  <si>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</si>
  <si>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</si>
  <si>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</si>
  <si>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</si>
  <si>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</si>
  <si>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</si>
  <si>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</si>
  <si>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</si>
  <si>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</si>
  <si>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</si>
  <si>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</si>
  <si>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</si>
  <si>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</si>
  <si>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</si>
  <si>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</si>
  <si>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</si>
  <si>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</si>
  <si>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</si>
  <si>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</si>
  <si>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</si>
  <si>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</si>
  <si>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</si>
  <si>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</si>
  <si>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</si>
  <si>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</si>
  <si>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</si>
  <si>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</si>
  <si>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</si>
  <si>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</si>
  <si>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</si>
  <si>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</si>
  <si>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</si>
  <si>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</si>
  <si>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</si>
  <si>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</si>
  <si>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</si>
  <si>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</si>
  <si>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</si>
  <si>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</si>
  <si>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</si>
  <si>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</si>
  <si>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</si>
  <si>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</si>
  <si>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</si>
  <si>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</si>
  <si>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</si>
  <si>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</si>
  <si>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</si>
  <si>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</si>
  <si>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</si>
  <si>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</si>
  <si>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</si>
  <si>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</si>
  <si>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</si>
  <si>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</si>
  <si>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</si>
  <si>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</si>
  <si>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</si>
  <si>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</si>
  <si>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</si>
  <si>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</si>
  <si>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</si>
  <si>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</si>
  <si>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</si>
  <si>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</si>
  <si>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</si>
  <si>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</si>
  <si>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</si>
  <si>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</si>
  <si>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</si>
  <si>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</si>
  <si>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</si>
  <si>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</si>
  <si>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</si>
  <si>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</si>
  <si>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</si>
  <si>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</si>
  <si>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</si>
  <si>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</si>
  <si>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</si>
  <si>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</si>
  <si>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</si>
  <si>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</si>
  <si>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</si>
  <si>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</si>
  <si>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</si>
  <si>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</si>
  <si>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</si>
  <si>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</si>
  <si>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</si>
  <si>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</si>
  <si>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</si>
  <si>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</si>
  <si>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</si>
  <si>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</si>
  <si>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</si>
  <si>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</si>
  <si>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</si>
  <si>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</si>
  <si>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</si>
  <si>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</si>
  <si>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</si>
  <si>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</si>
  <si>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</si>
  <si>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</si>
  <si>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</si>
  <si>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</si>
  <si>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</si>
  <si>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</si>
  <si>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</si>
  <si>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</si>
  <si>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</si>
  <si>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</si>
  <si>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</si>
  <si>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</si>
  <si>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</si>
  <si>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</si>
  <si>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</si>
  <si>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</si>
  <si>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</si>
  <si>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</si>
  <si>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</si>
  <si>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</si>
  <si>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</si>
  <si>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</si>
  <si>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</si>
  <si>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</si>
  <si>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</si>
  <si>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</si>
  <si>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</si>
  <si>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</si>
  <si>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</si>
  <si>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</si>
  <si>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</si>
  <si>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</si>
  <si>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</si>
  <si>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</si>
  <si>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</si>
  <si>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</si>
  <si>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</si>
  <si>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</si>
  <si>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</si>
  <si>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</si>
  <si>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</si>
  <si>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</si>
  <si>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</si>
  <si>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</si>
  <si>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</si>
  <si>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</si>
  <si>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</si>
  <si>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</si>
  <si>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</si>
  <si>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</si>
  <si>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</si>
  <si>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</si>
  <si>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</si>
  <si>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</si>
  <si>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</si>
  <si>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</si>
  <si>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</si>
  <si>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</si>
  <si>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</si>
  <si>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</si>
  <si>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</si>
  <si>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</si>
  <si>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</si>
  <si>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</si>
  <si>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</si>
  <si>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</si>
  <si>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</si>
  <si>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</si>
  <si>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</si>
  <si>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</si>
  <si>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</si>
  <si>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</si>
  <si>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</si>
  <si>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</si>
  <si>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</si>
  <si>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</si>
  <si>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</si>
  <si>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</si>
  <si>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</si>
  <si>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</si>
  <si>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</si>
  <si>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</si>
  <si>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</si>
  <si>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</si>
  <si>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</si>
  <si>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</si>
  <si>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</si>
  <si>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</si>
  <si>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</si>
  <si>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</si>
  <si>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</si>
  <si>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</si>
  <si>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</si>
  <si>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</si>
  <si>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</si>
  <si>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</si>
  <si>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</si>
  <si>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</si>
  <si>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</si>
  <si>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</si>
  <si>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</si>
  <si>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</si>
  <si>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</si>
  <si>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</si>
  <si>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</si>
  <si>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</si>
  <si>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</si>
  <si>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</si>
  <si>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</si>
  <si>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</si>
  <si>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</si>
  <si>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</si>
  <si>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</si>
  <si>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</si>
  <si>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</si>
  <si>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</si>
  <si>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</si>
  <si>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</si>
  <si>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</si>
  <si>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</si>
  <si>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</si>
  <si>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</si>
  <si>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</si>
  <si>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</si>
  <si>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</si>
  <si>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</si>
  <si>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</si>
  <si>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</si>
  <si>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</si>
  <si>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</si>
  <si>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</si>
  <si>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</si>
  <si>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</si>
  <si>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</si>
  <si>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</si>
  <si>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</si>
  <si>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</si>
  <si>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</si>
  <si>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</si>
  <si>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</si>
  <si>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</si>
  <si>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</si>
  <si>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</si>
  <si>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</si>
  <si>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</si>
  <si>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</si>
  <si>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</si>
  <si>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</si>
  <si>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</si>
  <si>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</si>
  <si>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</si>
  <si>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</si>
  <si>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</si>
  <si>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</si>
  <si>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</si>
  <si>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</si>
  <si>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</si>
  <si>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</si>
  <si>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</si>
  <si>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</si>
  <si>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</si>
  <si>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</si>
  <si>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</si>
  <si>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</si>
  <si>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</si>
  <si>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</si>
  <si>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</si>
  <si>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</si>
  <si>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</si>
  <si>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</si>
  <si>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</si>
  <si>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</si>
  <si>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</si>
  <si>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</si>
  <si>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</si>
  <si>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</si>
  <si>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</si>
  <si>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</si>
  <si>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</si>
  <si>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</si>
  <si>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</si>
  <si>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</si>
  <si>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</si>
  <si>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</si>
  <si>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</si>
  <si>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</si>
  <si>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</si>
  <si>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</si>
  <si>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</si>
  <si>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</si>
  <si>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</si>
  <si>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</si>
  <si>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</si>
  <si>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</si>
  <si>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</si>
  <si>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</si>
  <si>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</si>
  <si>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</si>
  <si>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</si>
  <si>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</si>
  <si>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</si>
  <si>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</si>
  <si>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</si>
  <si>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</si>
  <si>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</si>
  <si>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</si>
  <si>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</si>
  <si>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</si>
  <si>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</si>
  <si>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</si>
  <si>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</si>
  <si>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</si>
  <si>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</si>
  <si>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</si>
  <si>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</si>
  <si>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</si>
  <si>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</si>
  <si>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</si>
  <si>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</si>
  <si>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</si>
  <si>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</si>
  <si>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</si>
  <si>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</si>
  <si>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</si>
  <si>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</si>
  <si>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</si>
  <si>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</si>
  <si>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</si>
  <si>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</si>
  <si>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</si>
  <si>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</si>
  <si>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</si>
  <si>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</si>
  <si>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</si>
  <si>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</si>
  <si>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</si>
  <si>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</si>
  <si>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</si>
  <si>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</si>
  <si>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</si>
  <si>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</si>
  <si>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</si>
  <si>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</si>
  <si>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</si>
  <si>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</si>
  <si>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</si>
  <si>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</si>
  <si>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</si>
  <si>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</si>
  <si>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</si>
  <si>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</si>
  <si>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</si>
  <si>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</si>
  <si>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</si>
  <si>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</si>
  <si>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</si>
  <si>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</si>
  <si>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</si>
  <si>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</si>
  <si>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</si>
  <si>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</si>
  <si>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</si>
  <si>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</si>
  <si>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</si>
  <si>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</si>
  <si>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</si>
  <si>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</si>
  <si>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</si>
  <si>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</si>
  <si>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</si>
  <si>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</si>
  <si>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</si>
  <si>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</si>
  <si>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</si>
  <si>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</si>
  <si>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</si>
  <si>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</si>
  <si>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</si>
  <si>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</si>
  <si>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</si>
  <si>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</si>
  <si>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</si>
  <si>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</si>
  <si>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</si>
  <si>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</si>
  <si>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</si>
  <si>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</si>
  <si>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</si>
  <si>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</si>
  <si>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</si>
  <si>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</si>
  <si>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</si>
  <si>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</si>
  <si>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</si>
  <si>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</si>
  <si>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</si>
  <si>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</si>
  <si>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</si>
  <si>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</si>
  <si>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</si>
  <si>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</si>
  <si>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</si>
  <si>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</si>
  <si>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</si>
  <si>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</si>
  <si>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</si>
  <si>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</si>
  <si>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</si>
  <si>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</si>
  <si>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</si>
  <si>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</si>
  <si>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</si>
  <si>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</si>
  <si>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</si>
  <si>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</si>
  <si>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</si>
  <si>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</si>
  <si>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</si>
  <si>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</si>
  <si>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</si>
  <si>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</si>
  <si>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</si>
  <si>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</si>
  <si>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</si>
  <si>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</si>
  <si>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</si>
  <si>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</si>
  <si>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</si>
  <si>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</si>
  <si>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</si>
  <si>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</si>
  <si>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</si>
  <si>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</si>
  <si>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</si>
  <si>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</si>
  <si>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</si>
  <si>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</si>
  <si>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</si>
  <si>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</si>
  <si>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</si>
  <si>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</si>
  <si>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</si>
  <si>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</si>
  <si>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</si>
  <si>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</si>
  <si>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</si>
  <si>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</si>
  <si>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</si>
  <si>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</si>
  <si>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</si>
  <si>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</si>
  <si>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</si>
  <si>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</si>
  <si>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</si>
  <si>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</si>
  <si>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</si>
  <si>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</si>
  <si>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</si>
  <si>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</si>
  <si>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</si>
  <si>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</si>
  <si>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</si>
  <si>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</si>
  <si>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</si>
  <si>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</si>
  <si>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</si>
  <si>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</si>
  <si>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</si>
  <si>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</si>
  <si>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</si>
  <si>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</si>
  <si>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</si>
  <si>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</si>
  <si>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</si>
  <si>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</si>
  <si>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</si>
  <si>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</si>
  <si>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</si>
  <si>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</si>
  <si>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</si>
  <si>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</si>
  <si>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</si>
  <si>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</si>
  <si>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</si>
  <si>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</si>
  <si>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</si>
  <si>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</si>
  <si>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</si>
  <si>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</si>
  <si>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</si>
  <si>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</si>
  <si>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</si>
  <si>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</si>
  <si>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</si>
  <si>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</si>
  <si>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</si>
  <si>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</si>
  <si>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</si>
  <si>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</si>
  <si>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</si>
  <si>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</si>
  <si>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</si>
  <si>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</si>
  <si>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</si>
  <si>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</si>
  <si>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</si>
  <si>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</si>
  <si>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</si>
  <si>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</si>
  <si>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</si>
  <si>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</si>
  <si>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</si>
  <si>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</si>
  <si>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</si>
  <si>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</si>
  <si>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</si>
  <si>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</si>
  <si>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</si>
  <si>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</si>
  <si>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</si>
  <si>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</si>
  <si>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</si>
  <si>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</si>
  <si>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</si>
  <si>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</si>
  <si>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</si>
  <si>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</si>
  <si>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</si>
  <si>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</si>
  <si>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</si>
  <si>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</si>
  <si>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</si>
  <si>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</si>
  <si>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</si>
  <si>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</si>
  <si>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</si>
  <si>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</si>
  <si>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</si>
  <si>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</si>
  <si>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</si>
  <si>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</si>
  <si>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</si>
  <si>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</si>
  <si>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</si>
  <si>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</si>
  <si>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</si>
  <si>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</si>
  <si>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</si>
  <si>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</si>
  <si>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</si>
  <si>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</si>
  <si>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</si>
  <si>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</si>
  <si>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</si>
  <si>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</si>
  <si>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</si>
  <si>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</si>
  <si>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</si>
  <si>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</si>
  <si>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</si>
  <si>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</si>
  <si>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</si>
  <si>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</si>
  <si>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</si>
  <si>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</si>
  <si>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</si>
  <si>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</si>
  <si>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</si>
  <si>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</si>
  <si>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</si>
  <si>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</si>
  <si>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</si>
  <si>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</si>
  <si>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</si>
  <si>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</si>
  <si>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</si>
  <si>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</si>
  <si>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</si>
  <si>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</si>
  <si>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</si>
  <si>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</si>
  <si>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</si>
  <si>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</si>
  <si>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</si>
  <si>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</si>
  <si>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</si>
  <si>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</si>
  <si>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</si>
  <si>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</si>
  <si>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</si>
  <si>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</si>
  <si>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</si>
  <si>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</si>
  <si>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</si>
  <si>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</si>
  <si>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</si>
  <si>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</si>
  <si>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</si>
  <si>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</si>
  <si>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</si>
  <si>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</si>
  <si>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</si>
  <si>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</si>
  <si>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</si>
  <si>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</si>
  <si>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</si>
  <si>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</si>
  <si>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</si>
  <si>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</si>
  <si>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</si>
  <si>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</si>
  <si>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</si>
  <si>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</si>
  <si>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</si>
  <si>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</si>
  <si>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</si>
  <si>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</si>
  <si>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</si>
  <si>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</si>
  <si>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</si>
  <si>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</si>
  <si>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</si>
  <si>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</si>
  <si>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</si>
  <si>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</si>
  <si>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</si>
  <si>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</si>
  <si>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</si>
  <si>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</si>
  <si>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</si>
  <si>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</si>
  <si>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</si>
  <si>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</si>
  <si>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</si>
  <si>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</si>
  <si>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</si>
  <si>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</si>
  <si>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</si>
  <si>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</si>
  <si>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</si>
  <si>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</si>
  <si>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</si>
  <si>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</si>
  <si>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</si>
  <si>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</si>
  <si>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</si>
  <si>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</si>
  <si>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</si>
  <si>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</si>
  <si>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</si>
  <si>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</si>
  <si>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</si>
  <si>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</si>
  <si>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</si>
  <si>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</si>
  <si>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</si>
  <si>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</si>
  <si>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</si>
  <si>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</si>
  <si>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</si>
  <si>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</si>
  <si>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</si>
  <si>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</si>
  <si>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</si>
  <si>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</si>
  <si>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</si>
  <si>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</si>
  <si>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</si>
  <si>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</si>
  <si>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</si>
  <si>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</si>
  <si>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</si>
  <si>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</si>
  <si>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</si>
  <si>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</si>
  <si>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</si>
  <si>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</si>
  <si>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</si>
  <si>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</si>
  <si>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</si>
  <si>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</si>
  <si>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</si>
  <si>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</si>
  <si>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</si>
  <si>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</si>
  <si>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</si>
  <si>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</si>
  <si>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</si>
  <si>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</si>
  <si>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</si>
  <si>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</si>
  <si>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</si>
  <si>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</si>
  <si>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</si>
  <si>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</si>
  <si>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</si>
  <si>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</si>
  <si>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</si>
  <si>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</si>
  <si>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</si>
  <si>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</si>
  <si>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</si>
  <si>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</si>
  <si>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</si>
  <si>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</si>
  <si>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</si>
  <si>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</si>
  <si>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</si>
  <si>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</si>
  <si>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</si>
  <si>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</si>
  <si>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</si>
  <si>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</si>
  <si>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</si>
  <si>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</si>
  <si>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</si>
  <si>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</si>
  <si>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</si>
  <si>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</si>
  <si>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</si>
  <si>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</si>
  <si>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</si>
  <si>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</si>
  <si>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</si>
  <si>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</si>
  <si>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</si>
  <si>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</si>
  <si>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</si>
  <si>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</si>
  <si>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</si>
  <si>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</si>
  <si>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</si>
  <si>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</si>
  <si>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</si>
  <si>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</si>
  <si>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</si>
  <si>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</si>
  <si>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</si>
  <si>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</si>
  <si>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</si>
  <si>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</si>
  <si>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</si>
  <si>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</si>
  <si>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</si>
  <si>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</si>
  <si>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</si>
  <si>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</si>
  <si>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</si>
  <si>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</si>
  <si>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</si>
  <si>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</si>
  <si>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</si>
  <si>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</si>
  <si>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</si>
  <si>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</si>
  <si>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</si>
  <si>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</si>
  <si>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</si>
  <si>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</si>
  <si>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</si>
  <si>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</si>
  <si>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</si>
  <si>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</si>
  <si>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</si>
  <si>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</si>
  <si>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</si>
  <si>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</si>
  <si>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</si>
  <si>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</si>
  <si>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</si>
  <si>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</si>
  <si>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</si>
  <si>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</si>
  <si>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</si>
  <si>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</si>
  <si>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</si>
  <si>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</si>
  <si>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</si>
  <si>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</si>
  <si>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</si>
  <si>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</si>
  <si>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</si>
  <si>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</si>
  <si>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</si>
  <si>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</si>
  <si>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</si>
  <si>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</si>
  <si>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</si>
  <si>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</si>
  <si>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</si>
  <si>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</si>
  <si>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</si>
  <si>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</si>
  <si>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</si>
  <si>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</si>
  <si>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</si>
  <si>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</si>
  <si>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</si>
  <si>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</si>
  <si>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</si>
  <si>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</si>
  <si>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</si>
  <si>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</si>
  <si>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</si>
  <si>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</si>
  <si>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</si>
  <si>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</si>
  <si>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</si>
  <si>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</si>
  <si>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</si>
  <si>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</si>
  <si>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</si>
  <si>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</si>
  <si>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</si>
  <si>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</si>
  <si>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</si>
  <si>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</si>
  <si>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</si>
  <si>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</si>
  <si>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</si>
  <si>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</si>
  <si>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</si>
  <si>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</si>
  <si>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</si>
  <si>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</si>
  <si>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</si>
  <si>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</si>
  <si>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</si>
  <si>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</si>
  <si>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</si>
  <si>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</si>
  <si>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</si>
  <si>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</si>
  <si>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</si>
  <si>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</si>
  <si>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</si>
  <si>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</si>
  <si>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</si>
  <si>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</si>
  <si>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</si>
  <si>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</si>
  <si>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</si>
  <si>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</si>
  <si>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</si>
  <si>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</si>
  <si>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</si>
  <si>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</si>
  <si>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</si>
  <si>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</si>
  <si>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</si>
  <si>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</si>
  <si>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</si>
  <si>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</si>
  <si>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</si>
  <si>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</si>
  <si>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</si>
  <si>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</si>
  <si>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</si>
  <si>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</si>
  <si>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</si>
  <si>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</si>
  <si>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</si>
  <si>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</si>
  <si>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</si>
  <si>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</si>
  <si>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</si>
  <si>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</si>
  <si>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</si>
  <si>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</si>
  <si>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</si>
  <si>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</si>
  <si>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</si>
  <si>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</si>
  <si>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</si>
  <si>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</si>
  <si>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</si>
  <si>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</si>
  <si>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</si>
  <si>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</si>
  <si>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</si>
  <si>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</si>
  <si>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</si>
  <si>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</si>
  <si>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</si>
  <si>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</si>
  <si>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</si>
  <si>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</si>
  <si>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</si>
  <si>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</si>
  <si>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</si>
  <si>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</si>
  <si>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</si>
  <si>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</si>
  <si>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</si>
  <si>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</si>
  <si>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</si>
  <si>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</si>
  <si>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</si>
  <si>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</si>
  <si>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</si>
  <si>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</si>
  <si>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</si>
  <si>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</si>
  <si>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</si>
  <si>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</si>
  <si>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</si>
  <si>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</si>
  <si>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</si>
  <si>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</si>
  <si>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</si>
  <si>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</si>
  <si>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</si>
  <si>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</si>
  <si>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</si>
  <si>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</si>
  <si>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</si>
  <si>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</si>
  <si>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</si>
  <si>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</si>
  <si>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</si>
  <si>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</si>
  <si>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</si>
  <si>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</si>
  <si>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</si>
  <si>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</si>
  <si>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</si>
  <si>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</si>
  <si>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</si>
  <si>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</si>
  <si>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</si>
  <si>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</si>
  <si>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</si>
  <si>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</si>
  <si>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</si>
  <si>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</si>
  <si>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</si>
  <si>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</si>
  <si>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</si>
  <si>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</si>
  <si>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</si>
  <si>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</si>
  <si>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</si>
  <si>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</si>
  <si>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</si>
  <si>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</si>
  <si>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</si>
  <si>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</si>
  <si>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</si>
  <si>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</si>
  <si>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</si>
  <si>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</si>
  <si>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</si>
  <si>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</si>
  <si>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</si>
  <si>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</si>
  <si>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</si>
  <si>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</si>
  <si>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</si>
  <si>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</si>
  <si>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</si>
  <si>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</si>
  <si>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</si>
  <si>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</si>
  <si>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</si>
  <si>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</si>
  <si>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</si>
  <si>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</si>
  <si>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</si>
  <si>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</si>
  <si>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</si>
  <si>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</si>
  <si>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</si>
  <si>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</si>
  <si>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</si>
  <si>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</si>
  <si>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</si>
  <si>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</si>
  <si>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</si>
  <si>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</si>
  <si>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</si>
  <si>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</si>
  <si>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</si>
  <si>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</si>
  <si>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</si>
  <si>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</si>
  <si>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</si>
  <si>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</si>
  <si>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</si>
  <si>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</si>
  <si>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</si>
  <si>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</si>
  <si>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</si>
  <si>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</si>
  <si>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</si>
  <si>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</si>
  <si>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</si>
  <si>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</si>
  <si>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</si>
  <si>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</si>
  <si>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</si>
  <si>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</si>
  <si>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</si>
  <si>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</si>
  <si>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</si>
  <si>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</si>
  <si>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</si>
  <si>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</si>
  <si>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</si>
  <si>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</si>
  <si>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</si>
  <si>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</si>
  <si>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</si>
  <si>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</si>
  <si>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</si>
  <si>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</si>
  <si>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</si>
  <si>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</si>
  <si>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</si>
  <si>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</si>
  <si>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</si>
  <si>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</si>
  <si>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</si>
  <si>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</si>
  <si>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</si>
  <si>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</si>
  <si>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</si>
  <si>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</si>
  <si>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</si>
  <si>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</si>
  <si>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</si>
  <si>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</si>
  <si>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</si>
  <si>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</si>
  <si>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</si>
  <si>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</si>
  <si>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</si>
  <si>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</si>
  <si>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</si>
  <si>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</si>
  <si>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</si>
  <si>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</si>
  <si>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</si>
  <si>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</si>
  <si>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</si>
  <si>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</si>
  <si>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</si>
  <si>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</si>
  <si>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</si>
  <si>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</si>
  <si>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</si>
  <si>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</si>
  <si>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</si>
  <si>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</si>
  <si>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</si>
  <si>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</si>
  <si>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</si>
  <si>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</si>
  <si>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</si>
  <si>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</si>
  <si>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</si>
  <si>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</si>
  <si>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</si>
  <si>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</si>
  <si>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</si>
  <si>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</si>
  <si>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</si>
  <si>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</si>
  <si>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</si>
  <si>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</si>
  <si>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</si>
  <si>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</si>
  <si>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</si>
  <si>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</si>
  <si>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</si>
  <si>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</si>
  <si>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</si>
  <si>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</si>
  <si>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</si>
  <si>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</si>
  <si>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</si>
  <si>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</si>
  <si>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</si>
  <si>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</si>
  <si>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</si>
  <si>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</si>
  <si>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</si>
  <si>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</si>
  <si>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</si>
  <si>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</si>
  <si>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</si>
  <si>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</si>
  <si>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</si>
  <si>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</si>
  <si>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</si>
  <si>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</si>
  <si>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</si>
  <si>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</si>
  <si>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</si>
  <si>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</si>
  <si>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</si>
  <si>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</si>
  <si>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</si>
  <si>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</si>
  <si>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</si>
  <si>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</si>
  <si>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</si>
  <si>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</si>
  <si>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</si>
  <si>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</si>
  <si>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</si>
  <si>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</si>
  <si>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</si>
  <si>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</si>
  <si>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</si>
  <si>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</si>
  <si>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</si>
  <si>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</si>
  <si>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</si>
  <si>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</si>
  <si>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</si>
  <si>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</si>
  <si>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</si>
  <si>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</si>
  <si>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</si>
  <si>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</si>
  <si>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</si>
  <si>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</si>
  <si>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</si>
  <si>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</si>
  <si>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</si>
  <si>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</si>
  <si>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</si>
  <si>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</si>
  <si>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</si>
  <si>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</si>
  <si>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</si>
  <si>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</si>
  <si>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</si>
  <si>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</si>
  <si>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</si>
  <si>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</si>
  <si>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</si>
  <si>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</si>
  <si>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</si>
  <si>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</si>
  <si>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</si>
  <si>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</si>
  <si>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</si>
  <si>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</si>
  <si>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</si>
  <si>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</si>
  <si>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</si>
  <si>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</si>
  <si>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</si>
  <si>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</si>
  <si>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</si>
  <si>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</si>
  <si>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</si>
  <si>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</si>
  <si>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</si>
  <si>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</si>
  <si>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</si>
  <si>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</si>
  <si>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</si>
  <si>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</si>
  <si>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</si>
  <si>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</si>
  <si>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</si>
  <si>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</si>
  <si>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</si>
  <si>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</si>
  <si>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</si>
  <si>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</si>
  <si>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</si>
  <si>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</si>
  <si>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</si>
  <si>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</si>
  <si>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</si>
  <si>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</si>
  <si>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</si>
  <si>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</si>
  <si>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</si>
  <si>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</si>
  <si>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</si>
  <si>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</si>
  <si>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</si>
  <si>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</si>
  <si>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</si>
  <si>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</si>
  <si>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</si>
  <si>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</si>
  <si>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</si>
  <si>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</si>
  <si>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</si>
  <si>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</si>
  <si>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</si>
  <si>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</si>
  <si>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</si>
  <si>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</si>
  <si>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</si>
  <si>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</si>
  <si>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</si>
  <si>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</si>
  <si>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</si>
  <si>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</si>
  <si>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</si>
  <si>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</si>
  <si>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</si>
  <si>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</si>
  <si>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</si>
  <si>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</si>
  <si>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</si>
  <si>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</si>
  <si>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</si>
  <si>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</si>
  <si>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</si>
  <si>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</si>
  <si>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</si>
  <si>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</si>
  <si>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</si>
  <si>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</si>
  <si>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</si>
  <si>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</si>
  <si>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</si>
  <si>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</si>
  <si>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</si>
  <si>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</si>
  <si>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</si>
  <si>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</si>
  <si>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</si>
  <si>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</si>
  <si>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</si>
  <si>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</si>
  <si>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</si>
  <si>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</si>
  <si>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</si>
  <si>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</si>
  <si>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</si>
  <si>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</si>
  <si>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</si>
  <si>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</si>
  <si>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</si>
  <si>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</si>
  <si>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</si>
  <si>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</si>
  <si>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</si>
  <si>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</si>
  <si>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</si>
  <si>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</si>
  <si>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</si>
  <si>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</si>
  <si>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</si>
  <si>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</si>
  <si>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</si>
  <si>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</si>
  <si>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</si>
  <si>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</si>
  <si>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</si>
  <si>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</si>
  <si>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</si>
  <si>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</si>
  <si>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</si>
  <si>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</si>
  <si>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</si>
  <si>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</si>
  <si>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</si>
  <si>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</si>
  <si>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</si>
  <si>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</si>
  <si>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</si>
  <si>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</si>
  <si>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</si>
  <si>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</si>
  <si>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</si>
  <si>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</si>
  <si>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</si>
  <si>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</si>
  <si>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</si>
  <si>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</si>
  <si>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</si>
  <si>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</si>
  <si>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</si>
  <si>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</si>
  <si>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</si>
  <si>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</si>
  <si>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</si>
  <si>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</si>
  <si>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</si>
  <si>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</si>
  <si>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</si>
  <si>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</si>
  <si>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</si>
  <si>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</si>
  <si>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</si>
  <si>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</si>
  <si>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</si>
  <si>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</si>
  <si>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</si>
  <si>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</si>
  <si>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</si>
  <si>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</si>
  <si>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</si>
  <si>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</si>
  <si>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</si>
  <si>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</si>
  <si>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</si>
  <si>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</si>
  <si>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</si>
  <si>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</si>
  <si>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</si>
  <si>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</si>
  <si>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</si>
  <si>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</si>
  <si>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</si>
  <si>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</si>
  <si>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</si>
  <si>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</si>
  <si>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</si>
  <si>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</si>
  <si>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</si>
  <si>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</si>
  <si>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</si>
  <si>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</si>
  <si>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</si>
  <si>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</si>
  <si>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</si>
  <si>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</si>
  <si>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</si>
  <si>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</si>
  <si>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</si>
  <si>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</si>
  <si>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</si>
  <si>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</si>
  <si>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</si>
  <si>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</si>
  <si>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</si>
  <si>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</si>
  <si>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</si>
  <si>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</si>
  <si>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</si>
  <si>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</si>
  <si>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</si>
  <si>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</si>
  <si>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</si>
  <si>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</si>
  <si>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</si>
  <si>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</si>
  <si>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</si>
  <si>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</si>
  <si>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</si>
  <si>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</si>
  <si>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</si>
  <si>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</si>
  <si>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</si>
  <si>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</si>
  <si>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</si>
  <si>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</si>
  <si>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</si>
  <si>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</si>
  <si>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</si>
  <si>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</si>
  <si>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</si>
  <si>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</si>
  <si>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</si>
  <si>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</si>
  <si>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</si>
  <si>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</si>
  <si>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</si>
  <si>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</si>
  <si>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</si>
  <si>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</si>
  <si>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</si>
  <si>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</si>
  <si>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</si>
  <si>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</si>
  <si>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</si>
  <si>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</si>
  <si>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</si>
  <si>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</si>
  <si>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</si>
  <si>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</si>
  <si>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</si>
  <si>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</si>
  <si>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</si>
  <si>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</si>
  <si>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</si>
  <si>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</si>
  <si>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</si>
  <si>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</si>
  <si>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</si>
  <si>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</si>
  <si>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</si>
  <si>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</si>
  <si>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</si>
  <si>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</si>
  <si>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</si>
  <si>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</si>
  <si>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</si>
  <si>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</si>
  <si>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</si>
  <si>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</si>
  <si>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</si>
  <si>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</si>
  <si>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</si>
  <si>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</si>
  <si>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</si>
  <si>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</si>
  <si>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</si>
  <si>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</si>
  <si>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</si>
  <si>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</si>
  <si>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</si>
  <si>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</si>
  <si>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</si>
  <si>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</si>
  <si>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</si>
  <si>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</si>
  <si>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</si>
  <si>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</si>
  <si>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</si>
  <si>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</si>
  <si>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</si>
  <si>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</si>
  <si>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</si>
  <si>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</si>
  <si>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</si>
  <si>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</si>
  <si>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</si>
  <si>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</si>
  <si>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</si>
  <si>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</si>
  <si>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</si>
  <si>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</si>
  <si>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</si>
  <si>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</si>
  <si>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</si>
  <si>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</si>
  <si>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</si>
  <si>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</si>
  <si>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</si>
  <si>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</si>
  <si>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</si>
  <si>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</si>
  <si>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</si>
  <si>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</si>
  <si>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</si>
  <si>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</si>
  <si>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</si>
  <si>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</si>
  <si>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</si>
  <si>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</si>
  <si>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</si>
  <si>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</si>
  <si>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</si>
  <si>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</si>
  <si>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</si>
  <si>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</si>
  <si>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</si>
  <si>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</si>
  <si>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</si>
  <si>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</si>
  <si>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</si>
  <si>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</si>
  <si>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</si>
  <si>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</si>
  <si>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</si>
  <si>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</si>
  <si>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</si>
  <si>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</si>
  <si>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</si>
  <si>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</si>
  <si>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</si>
  <si>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</si>
  <si>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</si>
  <si>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</si>
  <si>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</si>
  <si>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</si>
  <si>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</si>
  <si>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</si>
  <si>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</si>
  <si>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</si>
  <si>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</si>
  <si>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</si>
  <si>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</si>
  <si>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</si>
  <si>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</si>
  <si>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</si>
  <si>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</si>
  <si>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</si>
  <si>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</si>
  <si>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</si>
  <si>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</si>
  <si>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</si>
  <si>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</si>
  <si>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</si>
  <si>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</si>
  <si>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</si>
  <si>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</si>
  <si>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</si>
  <si>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</si>
  <si>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</si>
  <si>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</si>
  <si>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</si>
  <si>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</si>
  <si>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</si>
  <si>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</si>
  <si>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</si>
  <si>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</si>
  <si>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</si>
  <si>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</si>
  <si>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</si>
  <si>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</si>
  <si>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</si>
  <si>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</si>
  <si>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</si>
  <si>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</si>
  <si>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</si>
  <si>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</si>
  <si>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</si>
  <si>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</si>
  <si>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</si>
  <si>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</si>
  <si>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</si>
  <si>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</si>
  <si>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</si>
  <si>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</si>
  <si>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</si>
  <si>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</si>
  <si>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</si>
  <si>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</si>
  <si>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</si>
  <si>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</si>
  <si>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</si>
  <si>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</si>
  <si>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</si>
  <si>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</si>
  <si>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</si>
  <si>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</si>
  <si>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</si>
  <si>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</si>
  <si>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</si>
  <si>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</si>
  <si>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</si>
  <si>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</si>
  <si>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</si>
  <si>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</si>
  <si>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</si>
  <si>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</si>
  <si>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</si>
  <si>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</si>
  <si>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</si>
  <si>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</si>
  <si>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</si>
  <si>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</si>
  <si>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</si>
  <si>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</si>
  <si>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</si>
  <si>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</si>
  <si>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</si>
  <si>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</si>
  <si>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</si>
  <si>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</si>
  <si>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</si>
  <si>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</si>
  <si>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</si>
  <si>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</si>
  <si>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</si>
  <si>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</si>
  <si>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</si>
  <si>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</si>
  <si>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</si>
  <si>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</si>
  <si>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</si>
  <si>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</si>
  <si>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</si>
  <si>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</si>
  <si>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</si>
  <si>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</si>
  <si>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</si>
  <si>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</si>
  <si>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</si>
  <si>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</si>
  <si>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</si>
  <si>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</si>
  <si>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</si>
  <si>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</si>
  <si>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</si>
  <si>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</si>
  <si>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</si>
  <si>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</si>
  <si>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</si>
  <si>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</si>
  <si>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</si>
  <si>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</si>
  <si>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</si>
  <si>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</si>
  <si>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</si>
  <si>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</si>
  <si>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</si>
  <si>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</si>
  <si>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</si>
  <si>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</si>
  <si>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</si>
  <si>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</si>
  <si>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</si>
  <si>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</si>
  <si>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</si>
  <si>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</si>
  <si>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</si>
  <si>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</si>
  <si>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</si>
  <si>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</si>
  <si>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</si>
  <si>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</si>
  <si>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</si>
  <si>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</si>
  <si>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</si>
  <si>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</si>
  <si>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</si>
  <si>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</si>
  <si>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</si>
  <si>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</si>
  <si>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</si>
  <si>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</si>
  <si>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</si>
  <si>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</si>
  <si>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</si>
  <si>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</si>
  <si>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</si>
  <si>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</si>
  <si>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</si>
  <si>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</si>
  <si>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</si>
  <si>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</si>
  <si>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</si>
  <si>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</si>
  <si>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</si>
  <si>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</si>
  <si>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</si>
  <si>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</si>
  <si>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</si>
  <si>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</si>
  <si>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</si>
  <si>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</si>
  <si>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</si>
  <si>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</si>
  <si>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</si>
  <si>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</si>
  <si>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</si>
  <si>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</si>
  <si>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</si>
  <si>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</si>
  <si>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</si>
  <si>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</si>
  <si>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</si>
  <si>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</si>
  <si>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</si>
  <si>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</si>
  <si>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</si>
  <si>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</si>
  <si>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</si>
  <si>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</si>
  <si>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</si>
  <si>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</si>
  <si>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</si>
  <si>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</si>
  <si>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</si>
  <si>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</si>
  <si>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</si>
  <si>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</si>
  <si>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</si>
  <si>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</si>
  <si>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</si>
  <si>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</si>
  <si>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</si>
  <si>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</si>
  <si>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</si>
  <si>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</si>
  <si>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</si>
  <si>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</si>
  <si>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</si>
  <si>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</si>
  <si>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</si>
  <si>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</si>
  <si>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</si>
  <si>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</si>
  <si>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</si>
  <si>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</si>
  <si>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</si>
  <si>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</si>
  <si>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</si>
  <si>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</si>
  <si>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</si>
  <si>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</si>
  <si>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</si>
  <si>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</si>
  <si>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</si>
  <si>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</si>
  <si>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</si>
  <si>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</si>
  <si>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</si>
  <si>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</si>
  <si>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</si>
  <si>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</si>
  <si>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</si>
  <si>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</si>
  <si>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</si>
  <si>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</si>
  <si>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</si>
  <si>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</si>
  <si>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</si>
  <si>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</si>
  <si>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</si>
  <si>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</si>
  <si>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</si>
  <si>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</si>
  <si>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</si>
  <si>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</si>
  <si>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</si>
  <si>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</si>
  <si>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</si>
  <si>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</si>
  <si>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</si>
  <si>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</si>
  <si>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</si>
  <si>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</si>
  <si>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</si>
  <si>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</si>
  <si>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</si>
  <si>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</si>
  <si>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</si>
  <si>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</si>
  <si>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</si>
  <si>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</si>
  <si>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</si>
  <si>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</si>
  <si>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</si>
  <si>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</si>
  <si>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</si>
  <si>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</si>
  <si>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</si>
  <si>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</si>
  <si>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</si>
  <si>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</si>
  <si>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</si>
  <si>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</si>
  <si>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</si>
  <si>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</si>
  <si>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</si>
  <si>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</si>
  <si>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</si>
  <si>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</si>
  <si>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</si>
  <si>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</si>
  <si>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</si>
  <si>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</si>
  <si>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</si>
  <si>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</si>
  <si>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</si>
  <si>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</si>
  <si>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</si>
  <si>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</si>
  <si>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</si>
  <si>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</si>
  <si>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</si>
  <si>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</si>
  <si>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</si>
  <si>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</si>
  <si>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</si>
  <si>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</si>
  <si>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</si>
  <si>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</si>
  <si>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</si>
  <si>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</si>
  <si>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</si>
  <si>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</si>
  <si>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</si>
  <si>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</si>
  <si>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</si>
  <si>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</si>
  <si>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</si>
  <si>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</si>
  <si>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</si>
  <si>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</si>
  <si>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</si>
  <si>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</si>
  <si>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</si>
  <si>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</si>
  <si>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</si>
  <si>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</si>
  <si>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</si>
  <si>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</si>
  <si>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</si>
  <si>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</si>
  <si>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</si>
  <si>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</si>
  <si>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</si>
  <si>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</si>
  <si>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</si>
  <si>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</si>
  <si>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</si>
  <si>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</si>
  <si>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</si>
  <si>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</si>
  <si>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</si>
  <si>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</si>
  <si>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</si>
  <si>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</si>
  <si>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</si>
  <si>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</si>
  <si>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</si>
  <si>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</si>
  <si>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</si>
  <si>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</si>
  <si>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</si>
  <si>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</si>
  <si>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</si>
  <si>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</si>
  <si>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</si>
  <si>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</si>
  <si>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</si>
  <si>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</si>
  <si>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</si>
  <si>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</si>
  <si>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</si>
  <si>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</si>
  <si>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</si>
  <si>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</si>
  <si>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</si>
  <si>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</si>
  <si>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</si>
  <si>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</si>
  <si>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</si>
  <si>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</si>
  <si>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</si>
  <si>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</si>
  <si>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</si>
  <si>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</si>
  <si>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</si>
  <si>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</si>
  <si>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</si>
  <si>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</si>
  <si>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</si>
  <si>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</si>
  <si>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</si>
  <si>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</si>
  <si>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</si>
  <si>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</si>
  <si>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</si>
  <si>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</si>
  <si>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</si>
  <si>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</si>
  <si>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</si>
  <si>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</si>
  <si>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</si>
  <si>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</si>
  <si>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</si>
  <si>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</si>
  <si>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</si>
  <si>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</si>
  <si>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</si>
  <si>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</si>
  <si>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</si>
  <si>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</si>
  <si>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</si>
  <si>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</si>
  <si>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</si>
  <si>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</si>
  <si>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</si>
  <si>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</si>
  <si>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</si>
  <si>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</si>
  <si>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</si>
  <si>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</si>
  <si>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</si>
  <si>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</si>
  <si>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</si>
  <si>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</si>
  <si>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</si>
  <si>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</si>
  <si>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</si>
  <si>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</si>
  <si>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</si>
  <si>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</si>
  <si>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</si>
  <si>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</si>
  <si>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</si>
  <si>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</si>
  <si>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</si>
  <si>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</si>
  <si>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</si>
  <si>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</si>
  <si>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</si>
  <si>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</si>
  <si>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</si>
  <si>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</si>
  <si>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</si>
  <si>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</si>
  <si>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</si>
  <si>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</si>
  <si>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</si>
  <si>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</si>
  <si>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</si>
  <si>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</si>
  <si>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</si>
  <si>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</si>
  <si>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</si>
  <si>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</si>
  <si>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</si>
  <si>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</si>
  <si>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</si>
  <si>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</si>
  <si>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</si>
  <si>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</si>
  <si>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</si>
  <si>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</si>
  <si>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</si>
  <si>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</si>
  <si>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</si>
  <si>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</si>
  <si>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</si>
  <si>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</si>
  <si>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</si>
  <si>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</si>
  <si>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</si>
  <si>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</si>
  <si>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</si>
  <si>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</si>
  <si>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</si>
  <si>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</si>
  <si>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</si>
  <si>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</si>
  <si>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</si>
  <si>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</si>
  <si>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</si>
  <si>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</si>
  <si>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</si>
  <si>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</si>
  <si>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</si>
  <si>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</si>
  <si>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</si>
  <si>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</si>
  <si>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</si>
  <si>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</si>
  <si>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</si>
  <si>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</si>
  <si>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</si>
  <si>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</si>
  <si>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</si>
  <si>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</si>
  <si>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</si>
  <si>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</si>
  <si>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</si>
  <si>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</si>
  <si>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</si>
  <si>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</si>
  <si>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</si>
  <si>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</si>
  <si>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</si>
  <si>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</si>
  <si>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</si>
  <si>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</si>
  <si>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</si>
  <si>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</si>
  <si>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</si>
  <si>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</si>
  <si>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</si>
  <si>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</si>
  <si>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</si>
  <si>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</si>
  <si>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</si>
  <si>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</si>
  <si>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</si>
  <si>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</si>
  <si>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</si>
  <si>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</si>
  <si>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</si>
  <si>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</si>
  <si>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</si>
  <si>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</si>
  <si>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</si>
  <si>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</si>
  <si>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</si>
  <si>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</si>
  <si>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</si>
  <si>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</si>
  <si>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</si>
  <si>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</si>
  <si>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</si>
  <si>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</si>
  <si>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</si>
  <si>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</si>
  <si>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</si>
  <si>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</si>
  <si>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</si>
  <si>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</si>
  <si>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</si>
  <si>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</si>
  <si>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</si>
  <si>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</si>
  <si>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</si>
  <si>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</si>
  <si>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</si>
  <si>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</si>
  <si>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</si>
  <si>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</si>
  <si>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</si>
  <si>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</si>
  <si>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</si>
  <si>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</si>
  <si>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</si>
  <si>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</si>
  <si>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</si>
  <si>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</si>
  <si>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</si>
  <si>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</si>
  <si>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</si>
  <si>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</si>
  <si>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</si>
  <si>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</si>
  <si>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</si>
  <si>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</si>
  <si>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</si>
  <si>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</si>
  <si>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</si>
  <si>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</si>
  <si>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</si>
  <si>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</si>
  <si>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</si>
  <si>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</si>
  <si>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</si>
  <si>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</si>
  <si>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</si>
  <si>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</si>
  <si>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</si>
  <si>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</si>
  <si>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</si>
  <si>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</si>
  <si>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</si>
  <si>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</si>
  <si>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</si>
  <si>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</si>
  <si>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</si>
  <si>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</si>
  <si>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</si>
  <si>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</si>
  <si>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</si>
  <si>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</si>
  <si>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</si>
  <si>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</si>
  <si>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</si>
  <si>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</si>
  <si>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</si>
  <si>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</si>
  <si>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</si>
  <si>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</si>
  <si>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</si>
  <si>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</si>
  <si>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</si>
  <si>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</si>
  <si>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</si>
  <si>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</si>
  <si>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</si>
  <si>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</si>
  <si>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</si>
  <si>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</si>
  <si>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</si>
  <si>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</si>
  <si>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</si>
  <si>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</si>
  <si>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</si>
  <si>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</si>
  <si>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</si>
  <si>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</si>
  <si>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</si>
  <si>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</si>
  <si>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</si>
  <si>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</si>
  <si>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</si>
  <si>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</si>
  <si>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</si>
  <si>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</si>
  <si>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</si>
  <si>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</si>
  <si>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</si>
  <si>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</si>
  <si>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</si>
  <si>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</si>
  <si>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</si>
  <si>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</si>
  <si>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</si>
  <si>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</si>
  <si>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</si>
  <si>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</si>
  <si>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</si>
  <si>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</si>
  <si>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</si>
  <si>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</si>
  <si>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</si>
  <si>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</si>
  <si>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</si>
  <si>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</si>
  <si>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</si>
  <si>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</si>
  <si>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</si>
  <si>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</si>
  <si>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</si>
  <si>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</si>
  <si>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</si>
  <si>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</si>
  <si>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</si>
  <si>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</si>
  <si>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</si>
  <si>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</si>
  <si>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</si>
  <si>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</si>
  <si>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</si>
  <si>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</si>
  <si>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</si>
  <si>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</si>
  <si>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</si>
  <si>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</si>
  <si>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</si>
  <si>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</si>
  <si>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</si>
  <si>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</si>
  <si>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</si>
  <si>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</si>
  <si>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</si>
  <si>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</si>
  <si>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</si>
  <si>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</si>
  <si>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</si>
  <si>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</si>
  <si>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</si>
  <si>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</si>
  <si>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</si>
  <si>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</si>
  <si>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</si>
  <si>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</si>
  <si>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</si>
  <si>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</si>
  <si>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</si>
  <si>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</si>
  <si>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</si>
  <si>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</si>
  <si>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</si>
  <si>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</si>
  <si>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</si>
  <si>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</si>
  <si>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</si>
  <si>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</si>
  <si>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</si>
  <si>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</si>
  <si>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</si>
  <si>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</si>
  <si>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</si>
  <si>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</si>
  <si>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</si>
  <si>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</si>
  <si>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</si>
  <si>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</si>
  <si>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</si>
  <si>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</si>
  <si>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</si>
  <si>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</si>
  <si>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</si>
  <si>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</si>
  <si>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</si>
  <si>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</si>
  <si>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</si>
  <si>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</si>
  <si>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</si>
  <si>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</si>
  <si>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</si>
  <si>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</si>
  <si>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</si>
  <si>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</si>
  <si>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</si>
  <si>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</si>
  <si>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</si>
  <si>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</si>
  <si>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</si>
  <si>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</si>
  <si>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</si>
  <si>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</si>
  <si>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</si>
  <si>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</si>
  <si>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</si>
  <si>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</si>
  <si>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</si>
  <si>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</si>
  <si>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</si>
  <si>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</si>
  <si>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</si>
  <si>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</si>
  <si>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</si>
  <si>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</si>
  <si>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</si>
  <si>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</si>
  <si>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</si>
  <si>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</si>
  <si>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</si>
  <si>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</si>
  <si>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</si>
  <si>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</si>
  <si>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</si>
  <si>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</si>
  <si>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</si>
  <si>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</si>
  <si>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</si>
  <si>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</si>
  <si>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</si>
  <si>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</si>
  <si>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</si>
  <si>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</si>
  <si>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</si>
  <si>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</si>
  <si>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</si>
  <si>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</si>
  <si>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</si>
  <si>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</si>
  <si>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</si>
  <si>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</si>
  <si>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</si>
  <si>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</si>
  <si>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</si>
  <si>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</si>
  <si>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</si>
  <si>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</si>
  <si>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</si>
  <si>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</si>
  <si>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</si>
  <si>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</si>
  <si>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</si>
  <si>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</si>
  <si>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</si>
  <si>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</si>
  <si>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</si>
  <si>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</si>
  <si>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</si>
  <si>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</si>
  <si>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</si>
  <si>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</si>
  <si>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</si>
  <si>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</si>
  <si>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</si>
  <si>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</si>
  <si>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</si>
  <si>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</si>
  <si>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</si>
  <si>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</si>
  <si>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</si>
  <si>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</si>
  <si>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</si>
  <si>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</si>
  <si>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</si>
  <si>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</si>
  <si>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</si>
  <si>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</si>
  <si>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</si>
  <si>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</si>
  <si>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</si>
  <si>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</si>
  <si>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</si>
  <si>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</si>
  <si>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</si>
  <si>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</si>
  <si>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</si>
  <si>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</si>
  <si>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</si>
  <si>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</si>
  <si>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</si>
  <si>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</si>
  <si>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</si>
  <si>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</si>
  <si>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</si>
  <si>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</si>
  <si>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</si>
  <si>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</si>
  <si>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</si>
  <si>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</si>
  <si>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</si>
  <si>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</si>
  <si>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</si>
  <si>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</si>
  <si>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</si>
  <si>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</si>
  <si>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</si>
  <si>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</si>
  <si>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</si>
  <si>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</si>
  <si>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</si>
  <si>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</si>
  <si>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</si>
  <si>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</si>
  <si>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</si>
  <si>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</si>
  <si>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</si>
  <si>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</si>
  <si>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</si>
  <si>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</si>
  <si>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</si>
  <si>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</si>
  <si>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</si>
  <si>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</si>
  <si>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</si>
  <si>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</si>
  <si>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</si>
  <si>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</si>
  <si>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</si>
  <si>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</si>
  <si>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</si>
  <si>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</si>
  <si>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</si>
  <si>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</si>
  <si>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</si>
  <si>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</si>
  <si>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</si>
  <si>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</si>
  <si>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</si>
  <si>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</si>
  <si>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</si>
  <si>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</si>
  <si>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</si>
  <si>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</si>
  <si>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</si>
  <si>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</si>
  <si>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</si>
  <si>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</si>
  <si>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</si>
  <si>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</si>
  <si>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</si>
  <si>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</si>
  <si>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</si>
  <si>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</si>
  <si>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</si>
  <si>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</si>
  <si>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</si>
  <si>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</si>
  <si>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</si>
  <si>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</si>
  <si>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</si>
  <si>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</si>
  <si>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</si>
  <si>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</si>
  <si>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</si>
  <si>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</si>
  <si>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</si>
  <si>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</si>
  <si>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</si>
  <si>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</si>
  <si>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</si>
  <si>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</si>
  <si>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</si>
  <si>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</si>
  <si>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</si>
  <si>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</si>
  <si>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</si>
  <si>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</si>
  <si>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</si>
  <si>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</si>
  <si>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</si>
  <si>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</si>
  <si>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</si>
  <si>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</si>
  <si>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</si>
  <si>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</si>
  <si>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</si>
  <si>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</si>
  <si>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</si>
  <si>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</si>
  <si>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</si>
  <si>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</si>
  <si>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</si>
  <si>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</si>
  <si>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</si>
  <si>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</si>
  <si>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</si>
  <si>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</si>
  <si>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</si>
  <si>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</si>
  <si>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</si>
  <si>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</si>
  <si>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</si>
  <si>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</si>
  <si>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</si>
  <si>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</si>
  <si>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</si>
  <si>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</si>
  <si>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</si>
  <si>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</si>
  <si>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</si>
  <si>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</si>
  <si>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</si>
  <si>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</si>
  <si>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</si>
  <si>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</si>
  <si>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</si>
  <si>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</si>
  <si>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</si>
  <si>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</si>
  <si>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</si>
  <si>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</si>
  <si>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</si>
  <si>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</si>
  <si>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</si>
  <si>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</si>
  <si>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</si>
  <si>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</si>
  <si>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</si>
  <si>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</si>
  <si>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</si>
  <si>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</si>
  <si>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</si>
  <si>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</si>
  <si>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</si>
  <si>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</si>
  <si>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</si>
  <si>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</si>
  <si>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</si>
  <si>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</si>
  <si>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</si>
  <si>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</si>
  <si>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</si>
  <si>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</si>
  <si>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</si>
  <si>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</si>
  <si>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</si>
  <si>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</si>
  <si>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</si>
  <si>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</si>
  <si>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</si>
  <si>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</si>
  <si>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</si>
  <si>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</si>
  <si>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</si>
  <si>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</si>
  <si>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</si>
  <si>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</si>
  <si>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</si>
  <si>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</si>
  <si>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</si>
  <si>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</si>
  <si>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</si>
  <si>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</si>
  <si>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</si>
  <si>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</si>
  <si>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</si>
  <si>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</si>
  <si>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</si>
  <si>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</si>
  <si>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</si>
  <si>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</si>
  <si>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</si>
  <si>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</si>
  <si>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</si>
  <si>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</si>
  <si>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</si>
  <si>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</si>
  <si>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</si>
  <si>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</si>
  <si>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</si>
  <si>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</si>
  <si>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</si>
  <si>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</si>
  <si>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</si>
  <si>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</si>
  <si>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</si>
  <si>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</si>
  <si>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</si>
  <si>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</si>
  <si>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</si>
  <si>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</si>
  <si>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</si>
  <si>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</si>
  <si>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</si>
  <si>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</si>
  <si>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</si>
  <si>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</si>
  <si>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</si>
  <si>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</si>
  <si>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</si>
  <si>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</si>
  <si>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</si>
  <si>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</si>
  <si>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</si>
  <si>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</si>
  <si>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</si>
  <si>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</si>
  <si>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</si>
  <si>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</si>
  <si>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</si>
  <si>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</si>
  <si>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</si>
  <si>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</si>
  <si>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</si>
  <si>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</si>
  <si>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</si>
  <si>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</si>
  <si>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</si>
  <si>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</si>
  <si>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</si>
  <si>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</si>
  <si>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</si>
  <si>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</si>
  <si>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</si>
  <si>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</si>
  <si>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</si>
  <si>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</si>
  <si>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</si>
  <si>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</si>
  <si>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</si>
  <si>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</si>
  <si>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</si>
  <si>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</si>
  <si>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</si>
  <si>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</si>
  <si>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</si>
  <si>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</si>
  <si>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</si>
  <si>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</si>
  <si>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</si>
  <si>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</si>
  <si>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</si>
  <si>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</si>
  <si>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</si>
  <si>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</si>
  <si>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</si>
  <si>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</si>
  <si>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</si>
  <si>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</si>
  <si>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</si>
  <si>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</si>
  <si>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</si>
  <si>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</si>
  <si>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</si>
  <si>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</si>
  <si>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</si>
  <si>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</si>
  <si>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</si>
  <si>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</si>
  <si>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</si>
  <si>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</si>
  <si>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</si>
  <si>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</si>
  <si>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</si>
  <si>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</si>
  <si>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</si>
  <si>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</si>
  <si>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</si>
  <si>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</si>
  <si>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</si>
  <si>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</si>
  <si>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</si>
  <si>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</si>
  <si>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</si>
  <si>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</si>
  <si>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</si>
  <si>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</si>
  <si>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</si>
  <si>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</si>
  <si>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</si>
  <si>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</si>
  <si>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</si>
  <si>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</si>
  <si>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</si>
  <si>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</si>
  <si>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</si>
  <si>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</si>
  <si>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</si>
  <si>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</si>
  <si>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</si>
  <si>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</si>
  <si>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</si>
  <si>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</si>
  <si>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</si>
  <si>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</si>
  <si>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</si>
  <si>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</si>
  <si>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</si>
  <si>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</si>
  <si>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</si>
  <si>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</si>
  <si>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</si>
  <si>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</si>
  <si>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</si>
  <si>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</si>
  <si>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</si>
  <si>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</si>
  <si>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</si>
  <si>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</si>
  <si>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</si>
  <si>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</si>
  <si>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</si>
  <si>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</si>
  <si>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</si>
  <si>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</si>
  <si>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</si>
  <si>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</si>
  <si>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</si>
  <si>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</si>
  <si>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</si>
  <si>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</si>
  <si>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</si>
  <si>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</si>
  <si>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</si>
  <si>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</si>
  <si>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</si>
  <si>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</si>
  <si>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</si>
  <si>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</si>
  <si>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</si>
  <si>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</si>
  <si>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</si>
  <si>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</si>
  <si>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</si>
  <si>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</si>
  <si>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</si>
  <si>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</si>
  <si>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</si>
  <si>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</si>
  <si>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</si>
  <si>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</si>
  <si>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</si>
  <si>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</si>
  <si>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</si>
  <si>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</si>
  <si>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</si>
  <si>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</si>
  <si>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</si>
  <si>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</si>
  <si>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</si>
  <si>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</si>
  <si>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</si>
  <si>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</si>
  <si>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</si>
  <si>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</si>
  <si>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</si>
  <si>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</si>
  <si>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</si>
  <si>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</si>
  <si>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</si>
  <si>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</si>
  <si>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</si>
  <si>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</si>
  <si>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</si>
  <si>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</si>
  <si>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</si>
  <si>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</si>
  <si>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</si>
  <si>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</si>
  <si>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</si>
  <si>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</si>
  <si>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</si>
  <si>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</si>
  <si>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</si>
  <si>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</si>
  <si>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</si>
  <si>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</si>
  <si>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</si>
  <si>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</si>
  <si>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</si>
  <si>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</si>
  <si>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</si>
  <si>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</si>
  <si>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</si>
  <si>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</si>
  <si>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</si>
  <si>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</si>
  <si>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</si>
  <si>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</si>
  <si>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</si>
  <si>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</si>
  <si>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</si>
  <si>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</si>
  <si>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</si>
  <si>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</si>
  <si>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</si>
  <si>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</si>
  <si>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</si>
  <si>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</si>
  <si>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</si>
  <si>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</si>
  <si>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</si>
  <si>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</si>
  <si>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</si>
  <si>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</si>
  <si>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</si>
  <si>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</si>
  <si>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</si>
  <si>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</si>
  <si>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</si>
  <si>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</si>
  <si>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</si>
  <si>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</si>
  <si>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</si>
  <si>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</si>
  <si>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</si>
  <si>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</si>
  <si>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</si>
  <si>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</si>
  <si>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</si>
  <si>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</si>
  <si>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</si>
  <si>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</si>
  <si>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</si>
  <si>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</si>
  <si>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</si>
  <si>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</si>
  <si>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</si>
  <si>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</si>
  <si>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</si>
  <si>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</si>
  <si>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</si>
  <si>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</si>
  <si>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</si>
  <si>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</si>
  <si>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</si>
  <si>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</si>
  <si>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</si>
  <si>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</si>
  <si>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</si>
  <si>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</si>
  <si>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</si>
  <si>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</si>
  <si>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</si>
  <si>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</si>
  <si>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</si>
  <si>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</si>
  <si>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</si>
  <si>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</si>
  <si>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</si>
  <si>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</si>
  <si>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</si>
  <si>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</si>
  <si>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</si>
  <si>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</si>
  <si>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</si>
  <si>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</si>
  <si>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</si>
  <si>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</si>
  <si>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</si>
  <si>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</si>
  <si>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</si>
  <si>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</si>
  <si>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</si>
  <si>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</si>
  <si>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</si>
  <si>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</si>
  <si>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</si>
  <si>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</si>
  <si>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</si>
  <si>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</si>
  <si>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</si>
  <si>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</si>
  <si>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</si>
  <si>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</si>
  <si>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</si>
  <si>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</si>
  <si>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</si>
  <si>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</si>
  <si>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</si>
  <si>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</si>
  <si>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</si>
  <si>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</si>
  <si>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</si>
  <si>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</si>
  <si>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</si>
  <si>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</si>
  <si>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</si>
  <si>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</si>
  <si>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</si>
  <si>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</si>
  <si>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</si>
  <si>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</si>
  <si>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</si>
  <si>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</si>
  <si>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</si>
  <si>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</si>
  <si>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</si>
  <si>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</si>
  <si>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</si>
  <si>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</si>
  <si>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</si>
  <si>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</si>
  <si>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</si>
  <si>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</si>
  <si>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</si>
  <si>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</si>
  <si>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</si>
  <si>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</si>
  <si>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</si>
  <si>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</si>
  <si>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</si>
  <si>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</si>
  <si>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</si>
  <si>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</si>
  <si>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</si>
  <si>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</si>
  <si>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</si>
  <si>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</si>
  <si>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</si>
  <si>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</si>
  <si>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</si>
  <si>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</si>
  <si>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</si>
  <si>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</si>
  <si>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</si>
  <si>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</si>
  <si>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</si>
  <si>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</si>
  <si>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</si>
  <si>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</si>
  <si>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</si>
  <si>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</si>
  <si>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</si>
  <si>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</si>
  <si>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</si>
  <si>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</si>
  <si>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</si>
  <si>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</si>
  <si>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</si>
  <si>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</si>
  <si>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</si>
  <si>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</si>
  <si>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</si>
  <si>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</si>
  <si>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</si>
  <si>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</si>
  <si>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</si>
  <si>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</si>
  <si>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</si>
  <si>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</si>
  <si>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</si>
  <si>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</si>
  <si>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</si>
  <si>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</si>
  <si>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</si>
  <si>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</si>
  <si>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</si>
  <si>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</si>
  <si>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</si>
  <si>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</si>
  <si>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</si>
  <si>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</si>
  <si>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</si>
  <si>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</si>
  <si>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</si>
  <si>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</si>
  <si>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</si>
  <si>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</si>
  <si>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</si>
  <si>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</si>
  <si>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</si>
  <si>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</si>
  <si>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</si>
  <si>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</si>
  <si>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</si>
  <si>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</si>
  <si>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</si>
  <si>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</si>
  <si>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</si>
  <si>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</si>
  <si>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</si>
  <si>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</si>
  <si>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</si>
  <si>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</si>
  <si>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</si>
  <si>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</si>
  <si>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</si>
  <si>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</si>
  <si>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</si>
  <si>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</si>
  <si>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</si>
  <si>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</si>
  <si>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</si>
  <si>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</si>
  <si>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</si>
  <si>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</si>
  <si>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</si>
  <si>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</si>
  <si>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</si>
  <si>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</si>
  <si>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</si>
  <si>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</si>
  <si>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</si>
  <si>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</si>
  <si>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</si>
  <si>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</si>
  <si>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</si>
  <si>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</si>
  <si>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</si>
  <si>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</si>
  <si>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</si>
  <si>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</si>
  <si>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</si>
  <si>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</si>
  <si>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</si>
  <si>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</si>
  <si>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</si>
  <si>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</si>
  <si>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</si>
  <si>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</si>
  <si>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</si>
  <si>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</si>
  <si>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</si>
  <si>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</si>
  <si>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</si>
  <si>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</si>
  <si>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</si>
  <si>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</si>
  <si>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</si>
  <si>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</si>
  <si>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</si>
  <si>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</si>
  <si>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</si>
  <si>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</si>
  <si>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</si>
  <si>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</si>
  <si>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</si>
  <si>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</si>
  <si>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</si>
  <si>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</si>
  <si>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</si>
  <si>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</si>
  <si>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</si>
  <si>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</si>
  <si>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</si>
  <si>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</si>
  <si>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</si>
  <si>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</si>
  <si>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</si>
  <si>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</si>
  <si>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</si>
  <si>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</si>
  <si>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</si>
  <si>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</si>
  <si>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</si>
  <si>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</si>
  <si>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</si>
  <si>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</si>
  <si>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</si>
  <si>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</si>
  <si>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</si>
  <si>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</si>
  <si>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</si>
  <si>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</si>
  <si>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</si>
  <si>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</si>
  <si>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</si>
  <si>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</si>
  <si>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</si>
  <si>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</si>
  <si>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</si>
  <si>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</si>
  <si>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</si>
  <si>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</si>
  <si>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</si>
  <si>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</si>
  <si>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</si>
  <si>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</si>
  <si>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</si>
  <si>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</si>
  <si>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</si>
  <si>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</si>
  <si>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</si>
  <si>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</si>
  <si>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</si>
  <si>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</si>
  <si>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</si>
  <si>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</si>
  <si>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</si>
  <si>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</si>
  <si>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</si>
  <si>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</si>
  <si>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</si>
  <si>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</si>
  <si>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</si>
  <si>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</si>
  <si>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</si>
  <si>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</si>
  <si>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</si>
  <si>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</si>
  <si>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</si>
  <si>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</si>
  <si>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</si>
  <si>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</si>
  <si>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</si>
  <si>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</si>
  <si>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</si>
  <si>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</si>
  <si>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</si>
  <si>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</si>
  <si>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</si>
  <si>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</si>
  <si>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</si>
  <si>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</si>
  <si>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</si>
  <si>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</si>
  <si>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</si>
  <si>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</si>
  <si>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</si>
  <si>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</si>
  <si>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</si>
  <si>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</si>
  <si>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</si>
  <si>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</si>
  <si>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</si>
  <si>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</si>
  <si>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</si>
  <si>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</si>
  <si>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</si>
  <si>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</si>
  <si>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</si>
  <si>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</si>
  <si>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</si>
  <si>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</si>
  <si>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</si>
  <si>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</si>
  <si>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</si>
  <si>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</si>
  <si>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</si>
  <si>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</si>
  <si>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</si>
  <si>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</si>
  <si>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</si>
  <si>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</si>
  <si>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</si>
  <si>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</si>
  <si>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</si>
  <si>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</si>
  <si>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</si>
  <si>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</si>
  <si>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</si>
  <si>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</si>
  <si>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</si>
  <si>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</si>
  <si>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</si>
  <si>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</si>
  <si>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</si>
  <si>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</si>
  <si>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</si>
  <si>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</si>
  <si>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</si>
  <si>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</si>
  <si>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</si>
  <si>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</si>
  <si>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</si>
  <si>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</si>
  <si>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</si>
  <si>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</si>
  <si>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</si>
  <si>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</si>
  <si>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</si>
  <si>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</si>
  <si>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</si>
  <si>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</si>
  <si>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</si>
  <si>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</si>
  <si>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</si>
  <si>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</si>
  <si>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</si>
  <si>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</si>
  <si>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</si>
  <si>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</si>
  <si>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</si>
  <si>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</si>
  <si>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</si>
  <si>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</si>
  <si>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</si>
  <si>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</si>
  <si>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</si>
  <si>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</si>
  <si>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</si>
  <si>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</si>
  <si>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</si>
  <si>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</si>
  <si>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</si>
  <si>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</si>
  <si>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</si>
  <si>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</si>
  <si>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</si>
  <si>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</si>
  <si>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</si>
  <si>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</si>
  <si>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</si>
  <si>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</si>
  <si>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</si>
  <si>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</si>
  <si>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</si>
  <si>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</si>
  <si>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</si>
  <si>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</si>
  <si>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</si>
  <si>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</si>
  <si>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</si>
  <si>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</si>
  <si>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</si>
  <si>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</si>
  <si>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</si>
  <si>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</si>
  <si>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</si>
  <si>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</si>
  <si>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</si>
  <si>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</si>
  <si>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</si>
  <si>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</si>
  <si>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</si>
  <si>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</si>
  <si>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</si>
  <si>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</si>
  <si>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</si>
  <si>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</si>
  <si>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</si>
  <si>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</si>
  <si>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</si>
  <si>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</si>
  <si>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</si>
  <si>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</si>
  <si>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</si>
  <si>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</si>
  <si>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</si>
  <si>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</si>
  <si>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</si>
  <si>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</si>
  <si>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</si>
  <si>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</si>
  <si>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</si>
  <si>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</si>
  <si>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</si>
  <si>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</si>
  <si>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</si>
  <si>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</si>
  <si>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</si>
  <si>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</si>
  <si>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</si>
  <si>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</si>
  <si>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</si>
  <si>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</si>
  <si>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</si>
  <si>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</si>
  <si>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</si>
  <si>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</si>
  <si>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</si>
  <si>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</si>
  <si>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</si>
  <si>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</si>
  <si>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</si>
  <si>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</si>
  <si>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</si>
  <si>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</si>
  <si>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</si>
  <si>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</si>
  <si>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</si>
  <si>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</si>
  <si>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</si>
  <si>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</si>
  <si>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</si>
  <si>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</si>
  <si>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</si>
  <si>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</si>
  <si>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</si>
  <si>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</si>
  <si>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</si>
  <si>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</si>
  <si>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</si>
  <si>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</si>
  <si>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</si>
  <si>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</si>
  <si>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</si>
  <si>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</si>
  <si>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</si>
  <si>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</si>
  <si>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</si>
  <si>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</si>
  <si>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</si>
  <si>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</si>
  <si>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</si>
  <si>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</si>
  <si>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</si>
  <si>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</si>
  <si>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</si>
  <si>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</si>
  <si>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</si>
  <si>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</si>
  <si>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</si>
  <si>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</si>
  <si>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</si>
  <si>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</si>
  <si>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</si>
  <si>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</si>
  <si>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</si>
  <si>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</si>
  <si>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</si>
  <si>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</si>
  <si>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</si>
  <si>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</si>
  <si>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</si>
  <si>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</si>
  <si>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</si>
  <si>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</si>
  <si>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</si>
  <si>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</si>
  <si>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</si>
  <si>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</si>
  <si>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</si>
  <si>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</si>
  <si>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</si>
  <si>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</si>
  <si>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</si>
  <si>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</si>
  <si>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</si>
  <si>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</si>
  <si>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</si>
  <si>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</si>
  <si>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</si>
  <si>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</si>
  <si>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</si>
  <si>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</si>
  <si>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</si>
  <si>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</si>
  <si>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</si>
  <si>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</si>
  <si>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</si>
  <si>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</si>
  <si>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</si>
  <si>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</si>
  <si>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</si>
  <si>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</si>
  <si>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</si>
  <si>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</si>
  <si>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</si>
  <si>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</si>
  <si>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</si>
  <si>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</si>
  <si>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</si>
  <si>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</si>
  <si>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</si>
  <si>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</si>
  <si>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</si>
  <si>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</si>
  <si>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</si>
  <si>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</si>
  <si>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</si>
  <si>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</si>
  <si>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</si>
  <si>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</si>
  <si>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</si>
  <si>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</si>
  <si>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</si>
  <si>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</si>
  <si>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</si>
  <si>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</si>
  <si>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</si>
  <si>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</si>
  <si>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</si>
  <si>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</si>
  <si>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</si>
  <si>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</si>
  <si>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</si>
  <si>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</si>
  <si>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</si>
  <si>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</si>
  <si>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</si>
  <si>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</si>
  <si>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</si>
  <si>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</si>
  <si>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</si>
  <si>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</si>
  <si>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</si>
  <si>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</si>
  <si>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</si>
  <si>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</si>
  <si>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</si>
  <si>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</si>
  <si>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</si>
  <si>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</si>
  <si>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</si>
  <si>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</si>
  <si>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</si>
  <si>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</si>
  <si>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</si>
  <si>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</si>
  <si>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</si>
  <si>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</si>
  <si>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</si>
  <si>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</si>
  <si>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</si>
  <si>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</si>
  <si>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</si>
  <si>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</si>
  <si>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</si>
  <si>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</si>
  <si>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</si>
  <si>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</si>
  <si>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</si>
  <si>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</si>
  <si>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</si>
  <si>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</si>
  <si>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</si>
  <si>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</si>
  <si>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</si>
  <si>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</si>
  <si>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</si>
  <si>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</si>
  <si>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</si>
  <si>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</si>
  <si>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</si>
  <si>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</si>
  <si>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</si>
  <si>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</si>
  <si>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</si>
  <si>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</si>
  <si>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</si>
  <si>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</si>
  <si>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</si>
  <si>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</si>
  <si>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</si>
  <si>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</si>
  <si>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</si>
  <si>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</si>
  <si>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</si>
  <si>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</si>
  <si>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</si>
  <si>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</si>
  <si>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</si>
  <si>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</si>
  <si>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</si>
  <si>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</si>
  <si>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</si>
  <si>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</si>
  <si>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</si>
  <si>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</si>
  <si>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</si>
  <si>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</si>
  <si>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</si>
  <si>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</si>
  <si>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</si>
  <si>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</si>
  <si>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</si>
  <si>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</si>
  <si>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</si>
  <si>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</si>
  <si>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</si>
  <si>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</si>
  <si>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</si>
  <si>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</si>
  <si>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</si>
  <si>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</si>
  <si>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</si>
  <si>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</si>
  <si>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</si>
  <si>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</si>
  <si>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</si>
  <si>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</si>
  <si>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</si>
  <si>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</si>
  <si>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</si>
  <si>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</si>
  <si>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</si>
  <si>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</si>
  <si>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</si>
  <si>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</si>
  <si>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</si>
  <si>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</si>
  <si>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</si>
  <si>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</si>
  <si>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</si>
  <si>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</si>
  <si>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</si>
  <si>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</si>
  <si>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</si>
  <si>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</si>
  <si>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</si>
  <si>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</si>
  <si>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</si>
  <si>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</si>
  <si>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</si>
  <si>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</si>
  <si>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</si>
  <si>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</si>
  <si>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</si>
  <si>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</si>
  <si>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</si>
  <si>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</si>
  <si>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</si>
  <si>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</si>
  <si>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</si>
  <si>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</si>
  <si>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</si>
  <si>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</si>
  <si>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</si>
  <si>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</si>
  <si>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</si>
  <si>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</si>
  <si>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</si>
  <si>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</si>
  <si>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</si>
  <si>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</si>
  <si>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</si>
  <si>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</si>
  <si>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</si>
  <si>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</si>
  <si>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</si>
  <si>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</si>
  <si>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</si>
  <si>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</si>
  <si>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</si>
  <si>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</si>
  <si>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</si>
  <si>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</si>
  <si>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</si>
  <si>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</si>
  <si>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</si>
  <si>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</si>
  <si>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</si>
  <si>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</si>
  <si>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</si>
  <si>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</si>
  <si>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</si>
  <si>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</si>
  <si>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</si>
  <si>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</si>
  <si>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</si>
  <si>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</si>
  <si>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</si>
  <si>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</si>
  <si>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</si>
  <si>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</si>
  <si>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</si>
  <si>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</si>
  <si>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</si>
  <si>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</si>
  <si>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</si>
  <si>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</si>
  <si>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</si>
  <si>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</si>
  <si>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</si>
  <si>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</si>
  <si>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</si>
  <si>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</si>
  <si>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</si>
  <si>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</si>
  <si>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</si>
  <si>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</si>
  <si>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</si>
  <si>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</si>
  <si>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</si>
  <si>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</si>
  <si>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</si>
  <si>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</si>
  <si>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</si>
  <si>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</si>
  <si>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</si>
  <si>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</si>
  <si>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</si>
  <si>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</si>
  <si>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</si>
  <si>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</si>
  <si>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</si>
  <si>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</si>
  <si>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</si>
  <si>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</si>
  <si>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</si>
  <si>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</si>
  <si>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</si>
  <si>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</si>
  <si>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</si>
  <si>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</si>
  <si>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</si>
  <si>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</si>
  <si>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</si>
  <si>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</si>
  <si>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</si>
  <si>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</si>
  <si>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</si>
  <si>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</si>
  <si>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</si>
  <si>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</si>
  <si>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</si>
  <si>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</si>
  <si>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</si>
  <si>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</si>
  <si>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</si>
  <si>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</si>
  <si>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</si>
  <si>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</si>
  <si>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</si>
  <si>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</si>
  <si>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</si>
  <si>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</si>
  <si>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</si>
  <si>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</si>
  <si>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</si>
  <si>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</si>
  <si>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</si>
  <si>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</si>
  <si>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</si>
  <si>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</si>
  <si>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</si>
  <si>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</si>
  <si>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</si>
  <si>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</si>
  <si>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</si>
  <si>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</si>
  <si>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</si>
  <si>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</si>
  <si>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</si>
  <si>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</si>
  <si>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</si>
  <si>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</si>
  <si>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</si>
  <si>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</si>
  <si>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</si>
  <si>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</si>
  <si>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</si>
  <si>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</si>
  <si>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</si>
  <si>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</si>
  <si>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</si>
  <si>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</si>
  <si>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</si>
  <si>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</si>
  <si>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</si>
  <si>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</si>
  <si>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</si>
  <si>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</si>
  <si>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</si>
  <si>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</si>
  <si>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</si>
  <si>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</si>
  <si>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</si>
  <si>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</si>
  <si>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</si>
  <si>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</si>
  <si>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</si>
  <si>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</si>
  <si>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</si>
  <si>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</si>
  <si>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</si>
  <si>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</si>
  <si>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</si>
  <si>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</si>
  <si>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</si>
  <si>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</si>
  <si>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</si>
  <si>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</si>
  <si>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</si>
  <si>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</si>
  <si>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</si>
  <si>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</si>
  <si>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</si>
  <si>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</si>
  <si>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</si>
  <si>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</si>
  <si>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</si>
  <si>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</si>
  <si>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</si>
  <si>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</si>
  <si>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</si>
  <si>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</si>
  <si>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</si>
  <si>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</si>
  <si>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</si>
  <si>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</si>
  <si>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</si>
  <si>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</si>
  <si>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</si>
  <si>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</si>
  <si>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</si>
  <si>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</si>
  <si>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</si>
  <si>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</si>
  <si>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</si>
  <si>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</si>
  <si>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</si>
  <si>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</si>
  <si>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</si>
  <si>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</si>
  <si>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</si>
  <si>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</si>
  <si>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</si>
  <si>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</si>
  <si>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</si>
  <si>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</si>
  <si>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</si>
  <si>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</si>
  <si>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</si>
  <si>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</si>
  <si>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</si>
  <si>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</si>
  <si>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</si>
  <si>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</si>
  <si>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</si>
  <si>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</si>
  <si>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</si>
  <si>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</si>
  <si>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</si>
  <si>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</si>
  <si>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</si>
  <si>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</si>
  <si>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</si>
  <si>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</si>
  <si>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</si>
  <si>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</si>
  <si>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</si>
  <si>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</si>
  <si>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</si>
  <si>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</si>
  <si>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</si>
  <si>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</si>
  <si>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</si>
  <si>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</si>
  <si>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</si>
  <si>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</si>
  <si>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</si>
  <si>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</si>
  <si>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</si>
  <si>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</si>
  <si>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</si>
  <si>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</si>
  <si>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</si>
  <si>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</si>
  <si>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</si>
  <si>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</si>
  <si>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</si>
  <si>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</si>
  <si>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</si>
  <si>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</si>
  <si>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</si>
  <si>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</si>
  <si>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</si>
  <si>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</si>
  <si>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</si>
  <si>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</si>
  <si>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</si>
  <si>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</si>
  <si>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</si>
  <si>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</si>
  <si>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</si>
  <si>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</si>
  <si>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</si>
  <si>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</si>
  <si>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</si>
  <si>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</si>
  <si>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</si>
  <si>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</si>
  <si>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</si>
  <si>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</si>
  <si>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</si>
  <si>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</si>
  <si>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</si>
  <si>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</si>
  <si>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</si>
  <si>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</si>
  <si>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</si>
  <si>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</si>
  <si>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</si>
  <si>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</si>
  <si>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</si>
  <si>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</si>
  <si>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</si>
  <si>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</si>
  <si>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</si>
  <si>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</si>
  <si>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</si>
  <si>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</si>
  <si>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</si>
  <si>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</si>
  <si>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</si>
  <si>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</si>
  <si>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</si>
  <si>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</si>
  <si>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</si>
  <si>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</si>
  <si>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</si>
  <si>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</si>
  <si>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</si>
  <si>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</si>
  <si>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</si>
  <si>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</si>
  <si>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</si>
  <si>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</si>
  <si>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</si>
  <si>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</si>
  <si>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</si>
  <si>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</si>
  <si>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</si>
  <si>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</si>
  <si>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</si>
  <si>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</si>
  <si>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</si>
  <si>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</si>
  <si>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</si>
  <si>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</si>
  <si>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</si>
  <si>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</si>
  <si>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</si>
  <si>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</si>
  <si>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</si>
  <si>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</si>
  <si>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</si>
  <si>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</si>
  <si>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</si>
  <si>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</si>
  <si>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</si>
  <si>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</si>
  <si>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</si>
  <si>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</si>
  <si>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</si>
  <si>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</si>
  <si>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</si>
  <si>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</si>
  <si>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</si>
  <si>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</si>
  <si>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</si>
  <si>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</si>
  <si>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</si>
  <si>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</si>
  <si>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</si>
  <si>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</si>
  <si>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</si>
  <si>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</si>
  <si>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</si>
  <si>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</si>
  <si>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</si>
  <si>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</si>
  <si>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</si>
  <si>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</si>
  <si>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</si>
  <si>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</si>
  <si>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</si>
  <si>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</si>
  <si>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</si>
  <si>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</si>
  <si>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</si>
  <si>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</si>
  <si>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</si>
  <si>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</si>
  <si>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</si>
  <si>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</si>
  <si>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</si>
  <si>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</si>
  <si>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</si>
  <si>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</si>
  <si>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</si>
  <si>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</si>
  <si>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</si>
  <si>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</si>
  <si>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</si>
  <si>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</si>
  <si>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</si>
  <si>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</si>
  <si>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</si>
  <si>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</si>
  <si>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</si>
  <si>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</si>
  <si>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</si>
  <si>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</si>
  <si>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</si>
  <si>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</si>
  <si>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</si>
  <si>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</si>
  <si>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</si>
  <si>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</si>
  <si>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</si>
  <si>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</si>
  <si>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</si>
  <si>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</si>
  <si>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</si>
  <si>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</si>
  <si>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</si>
  <si>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</si>
  <si>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</si>
  <si>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</si>
  <si>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</si>
  <si>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</si>
  <si>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</si>
  <si>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</si>
  <si>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</si>
  <si>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</si>
  <si>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</si>
  <si>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</si>
  <si>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</si>
  <si>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</si>
  <si>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</si>
  <si>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</si>
  <si>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</si>
  <si>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</si>
  <si>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</si>
  <si>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</si>
  <si>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</si>
  <si>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</si>
  <si>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</si>
  <si>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</si>
  <si>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</si>
  <si>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</si>
  <si>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</si>
  <si>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</si>
  <si>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</si>
  <si>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</si>
  <si>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</si>
  <si>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</si>
  <si>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</si>
  <si>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</si>
  <si>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</si>
  <si>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</si>
  <si>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</si>
  <si>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</si>
  <si>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</si>
  <si>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</si>
  <si>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</si>
  <si>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</si>
  <si>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</si>
  <si>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</si>
  <si>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</si>
  <si>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</si>
  <si>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</si>
  <si>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</si>
  <si>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</si>
  <si>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</si>
  <si>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</si>
  <si>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</si>
  <si>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</si>
  <si>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</si>
  <si>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</si>
  <si>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</si>
  <si>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</si>
  <si>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</si>
  <si>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</si>
  <si>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</si>
  <si>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</si>
  <si>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</si>
  <si>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</si>
  <si>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</si>
  <si>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</si>
  <si>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</si>
  <si>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</si>
  <si>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</si>
  <si>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</si>
  <si>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</si>
  <si>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</si>
  <si>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</si>
  <si>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</si>
  <si>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</si>
  <si>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</si>
  <si>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</si>
  <si>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</si>
  <si>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</si>
  <si>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</si>
  <si>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</si>
  <si>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</si>
  <si>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</si>
  <si>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</si>
  <si>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</si>
  <si>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</si>
  <si>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</si>
  <si>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</si>
  <si>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</si>
  <si>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</si>
  <si>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</si>
  <si>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</si>
  <si>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</si>
  <si>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</si>
  <si>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</si>
  <si>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</si>
  <si>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</si>
  <si>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</si>
  <si>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</si>
  <si>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</si>
  <si>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</si>
  <si>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</si>
  <si>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</si>
  <si>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</si>
  <si>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</si>
  <si>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</si>
  <si>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</si>
  <si>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</si>
  <si>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</si>
  <si>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</si>
  <si>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</si>
  <si>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</si>
  <si>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</si>
  <si>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</si>
  <si>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</si>
  <si>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</si>
  <si>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</si>
  <si>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</si>
  <si>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</si>
  <si>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</si>
  <si>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</si>
  <si>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</si>
  <si>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</si>
  <si>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</si>
  <si>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</si>
  <si>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</si>
  <si>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</si>
  <si>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</si>
  <si>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</si>
  <si>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</si>
  <si>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</si>
  <si>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</si>
  <si>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</si>
  <si>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</si>
  <si>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</si>
  <si>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</si>
  <si>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</si>
  <si>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</si>
  <si>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</si>
  <si>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</si>
  <si>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</si>
  <si>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</si>
  <si>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</si>
  <si>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</si>
  <si>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</si>
  <si>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</si>
  <si>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</si>
  <si>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</si>
  <si>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</si>
  <si>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</si>
  <si>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</si>
  <si>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</si>
  <si>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</si>
  <si>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</si>
  <si>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</si>
  <si>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</si>
  <si>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</si>
  <si>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</si>
  <si>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</si>
  <si>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</si>
  <si>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</si>
  <si>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</si>
  <si>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</si>
  <si>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</si>
  <si>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</si>
  <si>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</si>
  <si>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</si>
  <si>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</si>
  <si>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</si>
  <si>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</si>
  <si>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</si>
  <si>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</si>
  <si>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</si>
  <si>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</si>
  <si>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</si>
  <si>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</si>
  <si>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</si>
  <si>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</si>
  <si>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</si>
  <si>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</si>
  <si>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</si>
  <si>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</si>
  <si>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</si>
  <si>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</si>
  <si>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</si>
  <si>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</si>
  <si>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</si>
  <si>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</si>
  <si>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</si>
  <si>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</si>
  <si>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</si>
  <si>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</si>
  <si>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</si>
  <si>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</si>
  <si>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</si>
  <si>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</si>
  <si>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</si>
  <si>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</si>
  <si>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</si>
  <si>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</si>
  <si>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</si>
  <si>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</si>
  <si>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</si>
  <si>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</si>
  <si>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</si>
  <si>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</si>
  <si>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</si>
  <si>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</si>
  <si>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</si>
  <si>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</si>
  <si>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</si>
  <si>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</si>
  <si>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</si>
  <si>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</si>
  <si>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</si>
  <si>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</si>
  <si>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</si>
  <si>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</si>
  <si>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</si>
  <si>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</si>
  <si>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</si>
  <si>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</si>
  <si>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</si>
  <si>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</si>
  <si>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</si>
  <si>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</si>
  <si>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</si>
  <si>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</si>
  <si>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</si>
  <si>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</si>
  <si>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</si>
  <si>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</si>
  <si>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</si>
  <si>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</si>
  <si>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</si>
  <si>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</si>
  <si>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</si>
  <si>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</si>
  <si>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</si>
  <si>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</si>
  <si>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</si>
  <si>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</si>
  <si>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</si>
  <si>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</si>
  <si>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</si>
  <si>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</si>
  <si>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</si>
  <si>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</si>
  <si>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</si>
  <si>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</si>
  <si>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</si>
  <si>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</si>
  <si>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</si>
  <si>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</si>
  <si>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</si>
  <si>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</si>
  <si>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</si>
  <si>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</si>
  <si>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</si>
  <si>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</si>
  <si>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</si>
  <si>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</si>
  <si>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</si>
  <si>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</si>
  <si>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</si>
  <si>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</si>
  <si>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</si>
  <si>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</si>
  <si>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</si>
  <si>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</si>
  <si>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</si>
  <si>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</si>
  <si>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</si>
  <si>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</si>
  <si>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</si>
  <si>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</si>
  <si>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</si>
  <si>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</si>
  <si>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</si>
  <si>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</si>
  <si>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</si>
  <si>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</si>
  <si>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</si>
  <si>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</si>
  <si>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</si>
  <si>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</si>
  <si>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</si>
  <si>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</si>
  <si>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</si>
  <si>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</si>
  <si>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</si>
  <si>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</si>
  <si>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</si>
  <si>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</si>
  <si>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</si>
  <si>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</si>
  <si>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</si>
  <si>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</si>
  <si>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</si>
  <si>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</si>
  <si>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</si>
  <si>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</si>
  <si>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</si>
  <si>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</si>
  <si>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</si>
  <si>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</si>
  <si>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</si>
  <si>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</si>
  <si>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</si>
  <si>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</si>
  <si>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</si>
  <si>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</si>
  <si>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</si>
  <si>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</si>
  <si>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</si>
  <si>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</si>
  <si>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</si>
  <si>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</si>
  <si>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</si>
  <si>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</si>
  <si>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</si>
  <si>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</si>
  <si>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</si>
  <si>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</si>
  <si>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</si>
  <si>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</si>
  <si>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</si>
  <si>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</si>
  <si>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</si>
  <si>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</si>
  <si>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</si>
  <si>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</si>
  <si>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</si>
  <si>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</si>
  <si>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</si>
  <si>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</si>
  <si>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</si>
  <si>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</si>
  <si>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</si>
  <si>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</si>
  <si>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</si>
  <si>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</si>
  <si>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</si>
  <si>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</si>
  <si>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</si>
  <si>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</si>
  <si>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</si>
  <si>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</si>
  <si>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</si>
  <si>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</si>
  <si>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</si>
  <si>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</si>
  <si>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</si>
  <si>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</si>
  <si>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</si>
  <si>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</si>
  <si>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</si>
  <si>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</si>
  <si>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</si>
  <si>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</si>
  <si>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</si>
  <si>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</si>
  <si>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</si>
  <si>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</si>
  <si>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</si>
  <si>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</si>
  <si>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</si>
  <si>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</si>
  <si>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</si>
  <si>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</si>
  <si>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</si>
  <si>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</si>
  <si>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</si>
  <si>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</si>
  <si>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</si>
  <si>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</si>
  <si>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</si>
  <si>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</si>
  <si>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</si>
  <si>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</si>
  <si>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</si>
  <si>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</si>
  <si>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</si>
  <si>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</si>
  <si>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</si>
  <si>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</si>
  <si>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</si>
  <si>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</si>
  <si>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</si>
  <si>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</si>
  <si>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</si>
  <si>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</si>
  <si>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</si>
  <si>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</si>
  <si>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</si>
  <si>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</si>
  <si>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</si>
  <si>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</si>
  <si>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</si>
  <si>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</si>
  <si>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</si>
  <si>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</si>
  <si>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</si>
  <si>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</si>
  <si>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</si>
  <si>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</si>
  <si>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</si>
  <si>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</si>
  <si>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</si>
  <si>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</si>
  <si>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</si>
  <si>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</si>
  <si>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</si>
  <si>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</si>
  <si>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</si>
  <si>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</si>
  <si>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</si>
  <si>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</si>
  <si>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</si>
  <si>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</si>
  <si>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</si>
  <si>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</si>
  <si>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</si>
  <si>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</si>
  <si>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</si>
  <si>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</si>
  <si>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</si>
  <si>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</si>
  <si>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</si>
  <si>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</si>
  <si>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</si>
  <si>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</si>
  <si>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</si>
  <si>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</si>
  <si>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</si>
  <si>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</si>
  <si>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</si>
  <si>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</si>
  <si>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</si>
  <si>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</si>
  <si>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</si>
  <si>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</si>
  <si>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</si>
  <si>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</si>
  <si>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</si>
  <si>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</si>
  <si>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</si>
  <si>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</si>
  <si>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</si>
  <si>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</si>
  <si>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</si>
  <si>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</si>
  <si>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</si>
  <si>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</si>
  <si>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</si>
  <si>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</si>
  <si>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</si>
  <si>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</si>
  <si>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</si>
  <si>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</si>
  <si>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</si>
  <si>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</si>
  <si>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</si>
  <si>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</si>
  <si>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</si>
  <si>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</si>
  <si>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</si>
  <si>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</si>
  <si>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</si>
  <si>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</si>
  <si>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</si>
  <si>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</si>
  <si>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</si>
  <si>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</si>
  <si>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</si>
  <si>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</si>
  <si>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</si>
  <si>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</si>
  <si>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</si>
  <si>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</si>
  <si>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</si>
  <si>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</si>
  <si>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</si>
  <si>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</si>
  <si>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</si>
  <si>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</si>
  <si>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</si>
  <si>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</si>
  <si>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</si>
  <si>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</si>
  <si>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</si>
  <si>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</si>
  <si>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</si>
  <si>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</si>
  <si>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</si>
  <si>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</si>
  <si>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</si>
  <si>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</si>
  <si>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</si>
  <si>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</si>
  <si>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</si>
  <si>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</si>
  <si>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</si>
  <si>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</si>
  <si>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</si>
  <si>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</si>
  <si>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</si>
  <si>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</si>
  <si>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</si>
  <si>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</si>
  <si>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</si>
  <si>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</si>
  <si>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</si>
  <si>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</si>
  <si>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</si>
  <si>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</si>
  <si>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</si>
  <si>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</si>
  <si>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</si>
  <si>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</si>
  <si>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</si>
  <si>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</si>
  <si>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</si>
  <si>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</si>
  <si>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</si>
  <si>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</si>
  <si>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</si>
  <si>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</si>
  <si>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</si>
  <si>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</si>
  <si>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</si>
  <si>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</si>
  <si>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</si>
  <si>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</si>
  <si>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</si>
  <si>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</si>
  <si>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</si>
  <si>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</si>
  <si>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</si>
  <si>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</si>
  <si>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</si>
  <si>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</si>
  <si>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</si>
  <si>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</si>
  <si>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</si>
  <si>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</si>
  <si>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</si>
  <si>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</si>
  <si>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</si>
  <si>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</si>
  <si>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</si>
  <si>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</si>
  <si>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</si>
  <si>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</si>
  <si>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</si>
  <si>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</si>
  <si>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</si>
  <si>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</si>
  <si>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</si>
  <si>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</si>
  <si>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</si>
  <si>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</si>
  <si>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</si>
  <si>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</si>
  <si>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</si>
  <si>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</si>
  <si>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</si>
  <si>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</si>
  <si>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</si>
  <si>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</si>
  <si>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</si>
  <si>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</si>
  <si>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</si>
  <si>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</si>
  <si>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</si>
  <si>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</si>
  <si>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</si>
  <si>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</si>
  <si>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</si>
  <si>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</si>
  <si>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</si>
  <si>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</si>
  <si>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</si>
  <si>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</si>
  <si>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</si>
  <si>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</si>
  <si>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</si>
  <si>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</si>
  <si>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</si>
  <si>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</si>
  <si>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</si>
  <si>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</si>
  <si>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</si>
  <si>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</si>
  <si>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</si>
  <si>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</si>
  <si>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</si>
  <si>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</si>
  <si>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</si>
  <si>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</si>
  <si>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</si>
  <si>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</si>
  <si>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</si>
  <si>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</si>
  <si>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</si>
  <si>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</si>
  <si>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</si>
  <si>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</si>
  <si>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</si>
  <si>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</si>
  <si>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</si>
  <si>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</si>
  <si>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</si>
  <si>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</si>
  <si>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</si>
  <si>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</si>
  <si>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</si>
  <si>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</si>
  <si>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</si>
  <si>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</si>
  <si>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</si>
  <si>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</si>
  <si>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</si>
  <si>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</si>
  <si>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</si>
  <si>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</si>
  <si>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</si>
  <si>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</si>
  <si>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</si>
  <si>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</si>
  <si>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</si>
  <si>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</si>
  <si>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</si>
  <si>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</si>
  <si>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</si>
  <si>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</si>
  <si>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</si>
  <si>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</si>
  <si>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</si>
  <si>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</si>
  <si>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</si>
  <si>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</si>
  <si>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</si>
  <si>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</si>
  <si>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</si>
  <si>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</si>
  <si>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</si>
  <si>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</si>
  <si>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</si>
  <si>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</si>
  <si>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</si>
  <si>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</si>
  <si>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</si>
  <si>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</si>
  <si>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</si>
  <si>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</si>
  <si>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</si>
  <si>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</si>
  <si>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</si>
  <si>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</si>
  <si>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</si>
  <si>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</si>
  <si>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</si>
  <si>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</si>
  <si>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</si>
  <si>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</si>
  <si>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</si>
  <si>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</si>
  <si>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</si>
  <si>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</si>
  <si>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</si>
  <si>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</si>
  <si>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</si>
  <si>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</si>
  <si>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</si>
  <si>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</si>
  <si>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</si>
  <si>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</si>
  <si>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</si>
  <si>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</si>
  <si>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</si>
  <si>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</si>
  <si>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</si>
  <si>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</si>
  <si>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</si>
  <si>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</si>
  <si>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</si>
  <si>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</si>
  <si>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</si>
  <si>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</si>
  <si>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</si>
  <si>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</si>
  <si>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</si>
  <si>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</si>
  <si>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</si>
  <si>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</si>
  <si>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</si>
  <si>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</si>
  <si>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</si>
  <si>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</si>
  <si>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</si>
  <si>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</si>
  <si>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</si>
  <si>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</si>
  <si>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</si>
  <si>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</si>
  <si>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</si>
  <si>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</si>
  <si>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</si>
  <si>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</si>
  <si>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</si>
  <si>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</si>
  <si>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</si>
  <si>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</si>
  <si>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</si>
  <si>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</si>
  <si>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</si>
  <si>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</si>
  <si>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</si>
  <si>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</si>
  <si>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</si>
  <si>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</si>
  <si>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</si>
  <si>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</si>
  <si>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</si>
  <si>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</si>
  <si>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</si>
  <si>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</si>
  <si>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</si>
  <si>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</si>
  <si>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</si>
  <si>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</si>
  <si>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</si>
  <si>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</si>
  <si>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</si>
  <si>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</si>
  <si>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</si>
  <si>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</si>
  <si>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</si>
  <si>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</si>
  <si>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</si>
  <si>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</si>
  <si>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</si>
  <si>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</si>
  <si>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</si>
  <si>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</si>
  <si>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</si>
  <si>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</si>
  <si>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</si>
  <si>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</si>
  <si>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</si>
  <si>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</si>
  <si>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</si>
  <si>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</si>
  <si>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</si>
  <si>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</si>
  <si>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</si>
  <si>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</si>
  <si>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</si>
  <si>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</si>
  <si>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</si>
  <si>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</si>
  <si>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</si>
  <si>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</si>
  <si>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</si>
  <si>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</si>
  <si>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</si>
  <si>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</si>
  <si>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</si>
  <si>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</si>
  <si>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</si>
  <si>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</si>
  <si>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</si>
  <si>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</si>
  <si>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</si>
  <si>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</si>
  <si>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</si>
  <si>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</si>
  <si>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</si>
  <si>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</si>
  <si>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</si>
  <si>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</si>
  <si>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</si>
  <si>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</si>
  <si>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</si>
  <si>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</si>
  <si>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</si>
  <si>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</si>
  <si>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</si>
  <si>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</si>
  <si>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</si>
  <si>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</si>
  <si>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</si>
  <si>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</si>
  <si>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</si>
  <si>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</si>
  <si>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</si>
  <si>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</si>
  <si>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</si>
  <si>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</si>
  <si>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</si>
  <si>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</si>
  <si>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</si>
  <si>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</si>
  <si>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</si>
  <si>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</si>
  <si>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</si>
  <si>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</si>
  <si>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</si>
  <si>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</si>
  <si>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</si>
  <si>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</si>
  <si>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</si>
  <si>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</si>
  <si>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</si>
  <si>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</si>
  <si>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</si>
  <si>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</si>
  <si>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</si>
  <si>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</si>
  <si>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</si>
  <si>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</si>
  <si>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</si>
  <si>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</si>
  <si>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</si>
  <si>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</si>
  <si>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</si>
  <si>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</si>
  <si>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</si>
  <si>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</si>
  <si>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</si>
  <si>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</si>
  <si>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</si>
  <si>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</si>
  <si>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</si>
  <si>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</si>
  <si>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</si>
  <si>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</si>
  <si>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</si>
  <si>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</si>
  <si>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</si>
  <si>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</si>
  <si>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</si>
  <si>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</si>
  <si>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</si>
  <si>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</si>
  <si>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</si>
  <si>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</si>
  <si>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</si>
  <si>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</si>
  <si>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</si>
  <si>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</si>
  <si>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</si>
  <si>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</si>
  <si>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</si>
  <si>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</si>
  <si>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</si>
  <si>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</si>
  <si>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</si>
  <si>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</si>
  <si>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</si>
  <si>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</si>
  <si>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</si>
  <si>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</si>
  <si>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</si>
  <si>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</si>
  <si>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</si>
  <si>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</si>
  <si>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</si>
  <si>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</si>
  <si>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</si>
  <si>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</si>
  <si>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</si>
  <si>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</si>
  <si>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</si>
  <si>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</si>
  <si>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</si>
  <si>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</si>
  <si>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</si>
  <si>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</si>
  <si>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</si>
  <si>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</si>
  <si>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</si>
  <si>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</si>
  <si>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</si>
  <si>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</si>
  <si>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</si>
  <si>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</si>
  <si>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</si>
  <si>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</si>
  <si>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</si>
  <si>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</si>
  <si>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</si>
  <si>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</si>
  <si>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</si>
  <si>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</si>
  <si>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</si>
  <si>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</si>
  <si>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</si>
  <si>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</si>
  <si>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</si>
  <si>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</si>
  <si>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</si>
  <si>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</si>
  <si>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</si>
  <si>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</si>
  <si>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</si>
  <si>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</si>
  <si>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</si>
  <si>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</si>
  <si>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</si>
  <si>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</si>
  <si>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</si>
  <si>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</si>
  <si>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</si>
  <si>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</si>
  <si>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</si>
  <si>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</si>
  <si>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</si>
  <si>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</si>
  <si>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</si>
  <si>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</si>
  <si>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</si>
  <si>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</si>
  <si>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</si>
  <si>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</si>
  <si>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</si>
  <si>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</si>
  <si>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</si>
  <si>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</si>
  <si>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</si>
  <si>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</si>
  <si>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</si>
  <si>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</si>
  <si>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</si>
  <si>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</si>
  <si>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</si>
  <si>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</si>
  <si>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</si>
  <si>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</si>
  <si>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</si>
  <si>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</si>
  <si>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</si>
  <si>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</si>
  <si>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</si>
  <si>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</si>
  <si>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</si>
  <si>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</si>
  <si>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</si>
  <si>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</si>
  <si>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</si>
  <si>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</si>
  <si>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</si>
  <si>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</si>
  <si>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</si>
  <si>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</si>
  <si>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</si>
  <si>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</si>
  <si>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</si>
  <si>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</si>
  <si>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</si>
  <si>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</si>
  <si>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</si>
  <si>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</si>
  <si>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</si>
  <si>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</si>
  <si>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</si>
  <si>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</si>
  <si>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</si>
  <si>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</si>
  <si>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</si>
  <si>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</si>
  <si>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</si>
  <si>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</si>
  <si>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</si>
  <si>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</si>
  <si>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</si>
  <si>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</si>
  <si>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</si>
  <si>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</si>
  <si>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</si>
  <si>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</si>
  <si>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</si>
  <si>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</si>
  <si>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</si>
  <si>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</si>
  <si>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</si>
  <si>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</si>
  <si>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</si>
  <si>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</si>
  <si>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</si>
  <si>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</si>
  <si>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</si>
  <si>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</si>
  <si>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</si>
  <si>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</si>
  <si>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</si>
  <si>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</si>
  <si>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</si>
  <si>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</si>
  <si>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</si>
  <si>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</si>
  <si>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</si>
  <si>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</si>
  <si>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</si>
  <si>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</si>
  <si>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</si>
  <si>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</si>
  <si>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</si>
  <si>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</si>
  <si>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</si>
  <si>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</si>
  <si>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</si>
  <si>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</si>
  <si>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</si>
  <si>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</si>
  <si>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</si>
  <si>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</si>
  <si>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</si>
  <si>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</si>
  <si>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</si>
  <si>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</si>
  <si>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</si>
  <si>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</si>
  <si>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</si>
  <si>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</si>
  <si>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</si>
  <si>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</si>
  <si>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</si>
  <si>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</si>
  <si>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</si>
  <si>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</si>
  <si>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</si>
  <si>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</si>
  <si>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</si>
  <si>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</si>
  <si>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</si>
  <si>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</si>
  <si>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</si>
  <si>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</si>
  <si>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</si>
  <si>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</si>
  <si>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</si>
  <si>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</si>
  <si>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</si>
  <si>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</si>
  <si>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</si>
  <si>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</si>
  <si>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</si>
  <si>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</si>
  <si>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</si>
  <si>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</si>
  <si>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</si>
  <si>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</si>
  <si>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</si>
  <si>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</si>
  <si>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</si>
  <si>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</si>
  <si>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</si>
  <si>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</si>
  <si>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</si>
  <si>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</si>
  <si>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</si>
  <si>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</si>
  <si>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</si>
  <si>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</si>
  <si>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</si>
  <si>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</si>
  <si>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</si>
  <si>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</si>
  <si>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</si>
  <si>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</si>
  <si>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</si>
  <si>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</si>
  <si>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</si>
  <si>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</si>
  <si>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</si>
  <si>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</si>
  <si>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</si>
  <si>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</si>
  <si>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</si>
  <si>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</si>
  <si>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</si>
  <si>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</si>
  <si>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</si>
  <si>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</si>
  <si>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</si>
  <si>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</si>
  <si>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</si>
  <si>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</si>
  <si>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</si>
  <si>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</si>
  <si>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</si>
  <si>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</si>
  <si>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</si>
  <si>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</si>
  <si>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</si>
  <si>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</si>
  <si>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</si>
  <si>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</si>
  <si>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</si>
  <si>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</si>
  <si>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</si>
  <si>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</si>
  <si>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</si>
  <si>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</si>
  <si>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</si>
  <si>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</si>
  <si>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</si>
  <si>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</si>
  <si>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</si>
  <si>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</si>
  <si>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</si>
  <si>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</si>
  <si>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</si>
  <si>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</si>
  <si>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</si>
  <si>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</si>
  <si>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</si>
  <si>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</si>
  <si>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</si>
  <si>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</si>
  <si>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</si>
  <si>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</si>
  <si>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</si>
  <si>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</si>
  <si>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</si>
  <si>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</si>
  <si>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</si>
  <si>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</si>
  <si>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</si>
  <si>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</si>
  <si>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</si>
  <si>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</si>
  <si>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</si>
  <si>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</si>
  <si>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</si>
  <si>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</si>
  <si>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</si>
  <si>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</si>
  <si>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</si>
  <si>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</si>
  <si>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</si>
  <si>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</si>
  <si>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</si>
  <si>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</si>
  <si>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</si>
  <si>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</si>
  <si>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</si>
  <si>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</si>
  <si>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</si>
  <si>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</si>
  <si>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</si>
  <si>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</si>
  <si>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</si>
  <si>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</si>
  <si>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</si>
  <si>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</si>
  <si>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</si>
  <si>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</si>
  <si>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</si>
  <si>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</si>
  <si>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</si>
  <si>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</si>
  <si>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</si>
  <si>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</si>
  <si>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</si>
  <si>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</si>
  <si>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</si>
  <si>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</si>
  <si>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</si>
  <si>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</si>
  <si>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</si>
  <si>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</si>
  <si>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</si>
  <si>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</si>
  <si>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</si>
  <si>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</si>
  <si>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</si>
  <si>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</si>
  <si>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</si>
  <si>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</si>
  <si>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</si>
  <si>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</si>
  <si>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</si>
  <si>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</si>
  <si>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</si>
  <si>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</si>
  <si>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</si>
  <si>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</si>
  <si>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</si>
  <si>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</si>
  <si>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</si>
  <si>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</si>
  <si>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</si>
  <si>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</si>
  <si>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</si>
  <si>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</si>
  <si>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</si>
  <si>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</si>
  <si>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</si>
  <si>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</si>
  <si>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</si>
  <si>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</si>
  <si>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</si>
  <si>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</si>
  <si>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</si>
  <si>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</si>
  <si>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</si>
  <si>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</si>
  <si>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</si>
  <si>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</si>
  <si>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</si>
  <si>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</si>
  <si>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</si>
  <si>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</si>
  <si>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</si>
  <si>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</si>
  <si>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</si>
  <si>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</si>
  <si>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</si>
  <si>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</si>
  <si>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</si>
  <si>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</si>
  <si>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</si>
  <si>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</si>
  <si>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</si>
  <si>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</si>
  <si>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</si>
  <si>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</si>
  <si>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</si>
  <si>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</si>
  <si>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</si>
  <si>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</si>
  <si>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</si>
  <si>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</si>
  <si>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</si>
  <si>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</si>
  <si>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</si>
  <si>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</si>
  <si>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</si>
  <si>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</si>
  <si>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</si>
  <si>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</si>
  <si>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</si>
  <si>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</si>
  <si>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</si>
  <si>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</si>
  <si>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</si>
  <si>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</si>
  <si>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</si>
  <si>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</si>
  <si>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</si>
  <si>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</si>
  <si>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</si>
  <si>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</si>
  <si>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</si>
  <si>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</si>
  <si>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</si>
  <si>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</si>
  <si>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</si>
  <si>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</si>
  <si>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</si>
  <si>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</si>
  <si>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</si>
  <si>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</si>
  <si>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</si>
  <si>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</si>
  <si>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</si>
  <si>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</si>
  <si>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</si>
  <si>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</si>
  <si>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</si>
  <si>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</si>
  <si>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</si>
  <si>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</si>
  <si>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</si>
  <si>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</si>
  <si>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</si>
  <si>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</si>
  <si>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</si>
  <si>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</si>
  <si>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</si>
  <si>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</si>
  <si>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</si>
  <si>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</si>
  <si>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</si>
  <si>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</si>
  <si>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</si>
  <si>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</si>
  <si>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</si>
  <si>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</si>
  <si>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</si>
  <si>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</si>
  <si>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</si>
  <si>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</si>
  <si>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</si>
  <si>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</si>
  <si>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</si>
  <si>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</si>
  <si>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</si>
  <si>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</si>
  <si>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</si>
  <si>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</si>
  <si>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</si>
  <si>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</si>
  <si>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</si>
  <si>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</si>
  <si>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</si>
  <si>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</si>
  <si>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</si>
  <si>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</si>
  <si>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</si>
  <si>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</si>
  <si>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</si>
  <si>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</si>
  <si>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</si>
  <si>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</si>
  <si>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</si>
  <si>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</si>
  <si>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</si>
  <si>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</si>
  <si>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</si>
  <si>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</si>
  <si>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</si>
  <si>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</si>
  <si>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</si>
  <si>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</si>
  <si>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</si>
  <si>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</si>
  <si>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</si>
  <si>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</si>
  <si>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</si>
  <si>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</si>
  <si>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</si>
  <si>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</si>
  <si>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</si>
  <si>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</si>
  <si>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</si>
  <si>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</si>
  <si>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</si>
  <si>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</si>
  <si>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</si>
  <si>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</si>
  <si>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</si>
  <si>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</si>
  <si>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</si>
  <si>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</si>
  <si>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</si>
  <si>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</si>
  <si>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</si>
  <si>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</si>
  <si>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</si>
  <si>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</si>
  <si>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</si>
  <si>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</si>
  <si>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</si>
  <si>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</si>
  <si>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</si>
  <si>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</si>
  <si>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</si>
  <si>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</si>
  <si>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</si>
  <si>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</si>
  <si>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</si>
  <si>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</si>
  <si>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</si>
  <si>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</si>
  <si>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</si>
  <si>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</si>
  <si>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</si>
  <si>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</si>
  <si>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</si>
  <si>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</si>
  <si>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</si>
  <si>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</si>
  <si>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</si>
  <si>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</si>
  <si>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</si>
  <si>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</si>
  <si>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</si>
  <si>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</si>
  <si>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</si>
  <si>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</si>
  <si>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</si>
  <si>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</si>
  <si>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</si>
  <si>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</si>
  <si>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</si>
  <si>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</si>
  <si>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</si>
  <si>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</si>
  <si>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</si>
  <si>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</si>
  <si>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</si>
  <si>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</si>
  <si>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</si>
  <si>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</si>
  <si>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</si>
  <si>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</si>
  <si>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</si>
  <si>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</si>
  <si>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</si>
  <si>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</si>
  <si>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</si>
  <si>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</si>
  <si>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</si>
  <si>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</si>
  <si>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</si>
  <si>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</si>
  <si>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</si>
  <si>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</si>
  <si>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</si>
  <si>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</si>
  <si>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</si>
  <si>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</si>
  <si>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</si>
  <si>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</si>
  <si>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</si>
  <si>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</si>
  <si>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</si>
  <si>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</si>
  <si>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</si>
  <si>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</si>
  <si>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</si>
  <si>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</si>
  <si>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</si>
  <si>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</si>
  <si>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</si>
  <si>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</si>
  <si>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</si>
  <si>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</si>
  <si>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</si>
  <si>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</si>
  <si>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</si>
  <si>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</si>
  <si>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</si>
  <si>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</si>
  <si>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</si>
  <si>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</si>
  <si>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</si>
  <si>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</si>
  <si>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</si>
  <si>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</si>
  <si>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</si>
  <si>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</si>
  <si>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</si>
  <si>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</si>
  <si>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</si>
  <si>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</si>
  <si>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</si>
  <si>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</si>
  <si>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</si>
  <si>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</si>
  <si>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</si>
  <si>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</si>
  <si>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</si>
  <si>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</si>
  <si>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</si>
  <si>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</si>
  <si>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</si>
  <si>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</si>
  <si>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</si>
  <si>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</si>
  <si>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</si>
  <si>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</si>
  <si>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</si>
  <si>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</si>
  <si>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</si>
  <si>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</si>
  <si>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</si>
  <si>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</si>
  <si>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</si>
  <si>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</si>
  <si>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</si>
  <si>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</si>
  <si>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</si>
  <si>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</si>
  <si>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</si>
  <si>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</si>
  <si>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</si>
  <si>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</si>
  <si>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</si>
  <si>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</si>
  <si>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</si>
  <si>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</si>
  <si>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</si>
  <si>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</si>
  <si>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</si>
  <si>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</si>
  <si>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</si>
  <si>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</si>
  <si>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</si>
  <si>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</si>
  <si>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</si>
  <si>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</si>
  <si>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</si>
  <si>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</si>
  <si>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</si>
  <si>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</si>
  <si>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</si>
  <si>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</si>
  <si>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</si>
  <si>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</si>
  <si>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</si>
  <si>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</si>
  <si>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</si>
  <si>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</si>
  <si>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</si>
  <si>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</si>
  <si>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</si>
  <si>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</si>
  <si>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</si>
  <si>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</si>
  <si>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</si>
  <si>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</si>
  <si>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</si>
  <si>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</si>
  <si>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</si>
  <si>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</si>
  <si>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</si>
  <si>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</si>
  <si>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</si>
  <si>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</si>
  <si>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</si>
  <si>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</si>
  <si>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</si>
  <si>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</si>
  <si>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</si>
  <si>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</si>
  <si>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</si>
  <si>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</si>
  <si>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</si>
  <si>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</si>
  <si>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</si>
  <si>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</si>
  <si>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</si>
  <si>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</si>
  <si>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</si>
  <si>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</si>
  <si>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</si>
  <si>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</si>
  <si>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</si>
  <si>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</si>
  <si>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</si>
  <si>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</si>
  <si>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</si>
  <si>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</si>
  <si>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</si>
  <si>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</si>
  <si>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</si>
  <si>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</si>
  <si>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</si>
  <si>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</si>
  <si>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</si>
  <si>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</si>
  <si>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</si>
  <si>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</si>
  <si>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</si>
  <si>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</si>
  <si>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</si>
  <si>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</si>
  <si>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</si>
  <si>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</si>
  <si>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</si>
  <si>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</si>
  <si>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</si>
  <si>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</si>
  <si>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</si>
  <si>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</si>
  <si>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</si>
  <si>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</si>
  <si>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</si>
  <si>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</si>
  <si>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</si>
  <si>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</si>
  <si>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</si>
  <si>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</si>
  <si>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</si>
  <si>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</si>
  <si>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</si>
  <si>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</si>
  <si>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</si>
  <si>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</si>
  <si>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</si>
  <si>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</si>
  <si>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</si>
  <si>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</si>
  <si>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</si>
  <si>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</si>
  <si>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</si>
  <si>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</si>
  <si>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</si>
  <si>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</si>
  <si>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</si>
  <si>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</si>
  <si>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</si>
  <si>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</si>
  <si>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</si>
  <si>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</si>
  <si>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</si>
  <si>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</si>
  <si>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</si>
  <si>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</si>
  <si>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</si>
  <si>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</si>
  <si>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</si>
  <si>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</si>
  <si>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</si>
  <si>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</si>
  <si>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</si>
  <si>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</si>
  <si>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</si>
  <si>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</si>
  <si>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</si>
  <si>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</si>
  <si>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</si>
  <si>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</si>
  <si>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</si>
  <si>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</si>
  <si>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</si>
  <si>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</si>
  <si>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</si>
  <si>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</si>
  <si>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</si>
  <si>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</si>
  <si>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</si>
  <si>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</si>
  <si>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</si>
  <si>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</si>
  <si>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</si>
  <si>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</si>
  <si>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</si>
  <si>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</si>
  <si>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</si>
  <si>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</si>
  <si>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</si>
  <si>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</si>
  <si>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</si>
  <si>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</si>
  <si>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</si>
  <si>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</si>
  <si>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</si>
  <si>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</si>
  <si>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</si>
  <si>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</si>
  <si>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</si>
  <si>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</si>
  <si>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</si>
  <si>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</si>
  <si>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</si>
  <si>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</si>
  <si>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</si>
  <si>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</si>
  <si>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</si>
  <si>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</si>
  <si>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</si>
  <si>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</si>
  <si>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</si>
  <si>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</si>
  <si>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</si>
  <si>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</si>
  <si>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</si>
  <si>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</si>
  <si>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</si>
  <si>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</si>
  <si>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</si>
  <si>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</si>
  <si>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</si>
  <si>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</si>
  <si>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</si>
  <si>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</si>
  <si>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</si>
  <si>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</si>
  <si>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</si>
  <si>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</si>
  <si>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</si>
  <si>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</si>
  <si>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</si>
  <si>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</si>
  <si>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</si>
  <si>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</si>
  <si>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</si>
  <si>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</si>
  <si>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</si>
  <si>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</si>
  <si>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</si>
  <si>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</si>
  <si>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</si>
  <si>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</si>
  <si>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</si>
  <si>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</si>
  <si>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</si>
  <si>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</si>
  <si>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</si>
  <si>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</si>
  <si>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</si>
  <si>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</si>
  <si>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</si>
  <si>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</si>
  <si>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</si>
  <si>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</si>
  <si>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</si>
  <si>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</si>
  <si>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</si>
  <si>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</si>
  <si>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</si>
  <si>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</si>
  <si>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</si>
  <si>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</si>
  <si>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</si>
  <si>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</si>
  <si>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</si>
  <si>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</si>
  <si>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</si>
  <si>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</si>
  <si>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</si>
  <si>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</si>
  <si>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</si>
  <si>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</si>
  <si>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</si>
  <si>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</si>
  <si>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</si>
  <si>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</si>
  <si>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</si>
  <si>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</si>
  <si>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</si>
  <si>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</si>
  <si>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</si>
  <si>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</si>
  <si>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</si>
  <si>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</si>
  <si>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</si>
  <si>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</si>
  <si>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</si>
  <si>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</si>
  <si>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</si>
  <si>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</si>
  <si>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</si>
  <si>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</si>
  <si>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</si>
  <si>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</si>
  <si>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</si>
  <si>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</si>
  <si>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</si>
  <si>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</si>
  <si>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</si>
  <si>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</si>
  <si>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</si>
  <si>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</si>
  <si>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</si>
  <si>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</si>
  <si>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</si>
  <si>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</si>
  <si>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</si>
  <si>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</si>
  <si>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</si>
  <si>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</si>
  <si>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</si>
  <si>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</si>
  <si>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</si>
  <si>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</si>
  <si>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</si>
  <si>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</si>
  <si>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</si>
  <si>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</si>
  <si>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</si>
  <si>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</si>
  <si>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</si>
  <si>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</si>
  <si>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</si>
  <si>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</si>
  <si>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</si>
  <si>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</si>
  <si>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</si>
  <si>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</si>
  <si>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</si>
  <si>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</si>
  <si>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</si>
  <si>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</si>
  <si>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</si>
  <si>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</si>
  <si>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</si>
  <si>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</si>
  <si>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</si>
  <si>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</si>
  <si>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</si>
  <si>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</si>
  <si>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</si>
  <si>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</si>
  <si>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</si>
  <si>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</si>
  <si>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</si>
  <si>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</si>
  <si>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</si>
  <si>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</si>
  <si>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</si>
  <si>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</si>
  <si>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</si>
  <si>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</si>
  <si>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</si>
  <si>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</si>
  <si>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</si>
  <si>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</si>
  <si>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</si>
  <si>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</si>
  <si>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</si>
  <si>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</si>
  <si>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</si>
  <si>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</si>
  <si>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</si>
  <si>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</si>
  <si>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</si>
  <si>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</si>
  <si>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</si>
  <si>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</si>
  <si>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</si>
  <si>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</si>
  <si>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</si>
  <si>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</si>
  <si>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</si>
  <si>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</si>
  <si>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</si>
  <si>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</si>
  <si>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</si>
  <si>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</si>
  <si>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</si>
  <si>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</si>
  <si>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</si>
  <si>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</si>
  <si>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</si>
  <si>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</si>
  <si>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</si>
  <si>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</si>
  <si>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</si>
  <si>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</si>
  <si>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</si>
  <si>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</si>
  <si>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</si>
  <si>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</si>
  <si>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</si>
  <si>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</si>
  <si>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</si>
  <si>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</si>
  <si>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</si>
  <si>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</si>
  <si>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</si>
  <si>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</si>
  <si>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</si>
  <si>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</si>
  <si>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</si>
  <si>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</si>
  <si>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</si>
  <si>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</si>
  <si>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</si>
  <si>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</si>
  <si>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</si>
  <si>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</si>
  <si>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</si>
  <si>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</si>
  <si>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</si>
  <si>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</si>
  <si>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</si>
  <si>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</si>
  <si>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</si>
  <si>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</si>
  <si>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</si>
  <si>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</si>
  <si>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</si>
  <si>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</si>
  <si>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</si>
  <si>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</si>
  <si>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</si>
  <si>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</si>
  <si>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</si>
  <si>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</si>
  <si>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</si>
  <si>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</si>
  <si>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</si>
  <si>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</si>
  <si>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</si>
  <si>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</si>
  <si>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</si>
  <si>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</si>
  <si>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</si>
  <si>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</si>
  <si>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</si>
  <si>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</si>
  <si>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</si>
  <si>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</si>
  <si>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</si>
  <si>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</si>
  <si>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</si>
  <si>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</si>
  <si>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</si>
  <si>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</si>
  <si>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</si>
  <si>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</si>
  <si>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</si>
  <si>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</si>
  <si>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</si>
  <si>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</si>
  <si>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</si>
  <si>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</si>
  <si>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</si>
  <si>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</si>
  <si>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</si>
  <si>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</si>
  <si>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</si>
  <si>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</si>
  <si>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</si>
  <si>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</si>
  <si>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</si>
  <si>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</si>
  <si>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</si>
  <si>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</si>
  <si>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</si>
  <si>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</si>
  <si>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</si>
  <si>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</si>
  <si>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</si>
  <si>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</si>
  <si>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</si>
  <si>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</si>
  <si>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</si>
  <si>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</si>
  <si>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</si>
  <si>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</si>
  <si>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</si>
  <si>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</si>
  <si>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</si>
  <si>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</si>
  <si>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</si>
  <si>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</si>
  <si>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</si>
  <si>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</si>
  <si>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</si>
  <si>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</si>
  <si>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</si>
  <si>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</si>
  <si>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</si>
  <si>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</si>
  <si>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</si>
  <si>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</si>
  <si>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</si>
  <si>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</si>
  <si>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</si>
  <si>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</si>
  <si>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</si>
  <si>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</si>
  <si>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</si>
  <si>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</si>
  <si>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</si>
  <si>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</si>
  <si>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</si>
  <si>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</si>
  <si>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</si>
  <si>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</si>
  <si>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</si>
  <si>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</si>
  <si>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</si>
  <si>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</si>
  <si>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</si>
  <si>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</si>
  <si>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</si>
  <si>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</si>
  <si>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</si>
  <si>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</si>
  <si>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</si>
  <si>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</si>
  <si>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</si>
  <si>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</si>
  <si>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</si>
  <si>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</si>
  <si>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</si>
  <si>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</si>
  <si>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</si>
  <si>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</si>
  <si>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</si>
  <si>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</si>
  <si>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</si>
  <si>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</si>
  <si>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</si>
  <si>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</si>
  <si>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</si>
  <si>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</si>
  <si>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</si>
  <si>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</si>
  <si>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</si>
  <si>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</si>
  <si>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</si>
  <si>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</si>
  <si>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</si>
  <si>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</si>
  <si>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</si>
  <si>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</si>
  <si>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</si>
  <si>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</si>
  <si>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</si>
  <si>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</si>
  <si>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</si>
  <si>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</si>
  <si>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</si>
  <si>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</si>
  <si>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</si>
  <si>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</si>
  <si>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</si>
  <si>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</si>
  <si>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</si>
  <si>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</si>
  <si>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</si>
  <si>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</si>
  <si>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</si>
  <si>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</si>
  <si>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</si>
  <si>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</si>
  <si>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</si>
  <si>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</si>
  <si>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</si>
  <si>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</si>
  <si>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</si>
  <si>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</si>
  <si>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</si>
  <si>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</si>
  <si>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</si>
  <si>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</si>
  <si>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</si>
  <si>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</si>
  <si>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</si>
  <si>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</si>
  <si>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</si>
  <si>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</si>
  <si>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</si>
  <si>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</si>
  <si>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</si>
  <si>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</si>
  <si>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</si>
  <si>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</si>
  <si>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</si>
  <si>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</si>
  <si>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</si>
  <si>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</si>
  <si>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</si>
  <si>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</si>
  <si>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</si>
  <si>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</si>
  <si>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</si>
  <si>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</si>
  <si>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</si>
  <si>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</si>
  <si>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</si>
  <si>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</si>
  <si>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</si>
  <si>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</si>
  <si>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</si>
  <si>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</si>
  <si>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</si>
  <si>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</si>
  <si>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</si>
  <si>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</si>
  <si>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</si>
  <si>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</si>
  <si>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</si>
  <si>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</si>
  <si>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</si>
  <si>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</si>
  <si>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</si>
  <si>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</si>
  <si>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</si>
  <si>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</si>
  <si>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</si>
  <si>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</si>
  <si>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</si>
  <si>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</si>
  <si>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</si>
  <si>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</si>
  <si>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</si>
  <si>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</si>
  <si>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</si>
  <si>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</si>
  <si>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</si>
  <si>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</si>
  <si>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</si>
  <si>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</si>
  <si>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</si>
  <si>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</si>
  <si>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</si>
  <si>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</si>
  <si>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</si>
  <si>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</si>
  <si>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</si>
  <si>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</si>
  <si>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</si>
  <si>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</si>
  <si>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</si>
  <si>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</si>
  <si>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</si>
  <si>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</si>
  <si>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</si>
  <si>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</si>
  <si>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</si>
  <si>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</si>
  <si>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</si>
  <si>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</si>
  <si>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</si>
  <si>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</si>
  <si>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</si>
  <si>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</si>
  <si>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</si>
  <si>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</si>
  <si>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</si>
  <si>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</si>
  <si>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</si>
  <si>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</si>
  <si>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</si>
  <si>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</si>
  <si>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</si>
  <si>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</si>
  <si>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</si>
  <si>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</si>
  <si>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</si>
  <si>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</si>
  <si>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</si>
  <si>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</si>
  <si>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</si>
  <si>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</si>
  <si>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</si>
  <si>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</si>
  <si>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</si>
  <si>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</si>
  <si>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</si>
  <si>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</si>
  <si>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</si>
  <si>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</si>
  <si>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</si>
  <si>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</si>
  <si>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</si>
  <si>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</si>
  <si>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</si>
  <si>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</si>
  <si>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</si>
  <si>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</si>
  <si>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</si>
  <si>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</si>
  <si>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</si>
  <si>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</si>
  <si>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</si>
  <si>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</si>
  <si>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</si>
  <si>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</si>
  <si>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</si>
  <si>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</si>
  <si>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</si>
  <si>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</si>
  <si>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</si>
  <si>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</si>
  <si>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</si>
  <si>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</si>
  <si>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</si>
  <si>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</si>
  <si>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</si>
  <si>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</si>
  <si>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</si>
  <si>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</si>
  <si>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</si>
  <si>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</si>
  <si>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</si>
  <si>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</si>
  <si>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</si>
  <si>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</si>
  <si>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</si>
  <si>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</si>
  <si>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</si>
  <si>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</si>
  <si>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</si>
  <si>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</si>
  <si>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</si>
  <si>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</si>
  <si>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</si>
  <si>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</si>
  <si>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</si>
  <si>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</si>
  <si>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</si>
  <si>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</si>
  <si>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</si>
  <si>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</si>
  <si>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</si>
  <si>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</si>
  <si>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</si>
  <si>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</si>
  <si>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</si>
  <si>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</si>
  <si>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</si>
  <si>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</si>
  <si>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</si>
  <si>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</si>
  <si>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</si>
  <si>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</si>
  <si>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</si>
  <si>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</si>
  <si>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</si>
  <si>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</si>
  <si>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</si>
  <si>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</si>
  <si>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</si>
  <si>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</si>
  <si>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</si>
  <si>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</si>
  <si>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</si>
  <si>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</si>
  <si>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</si>
  <si>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</si>
  <si>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</si>
  <si>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</si>
  <si>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</si>
  <si>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</si>
  <si>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</si>
  <si>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</si>
  <si>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</si>
  <si>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</si>
  <si>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</si>
  <si>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</si>
  <si>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</si>
  <si>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</si>
  <si>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</si>
  <si>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</si>
  <si>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</si>
  <si>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</si>
  <si>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</si>
  <si>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</si>
  <si>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</si>
  <si>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</si>
  <si>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</si>
  <si>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</si>
  <si>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</si>
  <si>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</si>
  <si>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</si>
  <si>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</si>
  <si>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</si>
  <si>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</si>
  <si>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</si>
  <si>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</si>
  <si>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</si>
  <si>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</si>
  <si>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</si>
  <si>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</si>
  <si>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</si>
  <si>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</si>
  <si>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</si>
  <si>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</si>
  <si>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</si>
  <si>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</si>
  <si>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</si>
  <si>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</si>
  <si>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</si>
  <si>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</si>
  <si>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</si>
  <si>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</si>
  <si>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</si>
  <si>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</si>
  <si>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</si>
  <si>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</si>
  <si>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</si>
  <si>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</si>
  <si>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</si>
  <si>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</si>
  <si>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</si>
  <si>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</si>
  <si>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</si>
  <si>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</si>
  <si>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</si>
  <si>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</si>
  <si>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</si>
  <si>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</si>
  <si>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</si>
  <si>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</si>
  <si>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</si>
  <si>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</si>
  <si>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</si>
  <si>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</si>
  <si>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</si>
  <si>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</si>
  <si>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</si>
  <si>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</si>
  <si>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</si>
  <si>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</si>
  <si>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</si>
  <si>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</si>
  <si>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</si>
  <si>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</si>
  <si>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</si>
  <si>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</si>
  <si>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</si>
  <si>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</si>
  <si>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</si>
  <si>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</si>
  <si>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</si>
  <si>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</si>
  <si>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</si>
  <si>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</si>
  <si>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</si>
  <si>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</si>
  <si>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</si>
  <si>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</si>
  <si>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</si>
  <si>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</si>
  <si>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</si>
  <si>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</si>
  <si>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</si>
  <si>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</si>
  <si>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</si>
  <si>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</si>
  <si>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</si>
  <si>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</si>
  <si>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</si>
  <si>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</si>
  <si>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</si>
  <si>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</si>
  <si>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</si>
  <si>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</si>
  <si>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</si>
  <si>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</si>
  <si>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</si>
  <si>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</si>
  <si>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</si>
  <si>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</si>
  <si>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</si>
  <si>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</si>
  <si>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</si>
  <si>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</si>
  <si>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</si>
  <si>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</si>
  <si>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</si>
  <si>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</si>
  <si>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</si>
  <si>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</si>
  <si>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</si>
  <si>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</si>
  <si>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</si>
  <si>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</si>
  <si>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</si>
  <si>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</si>
  <si>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</si>
  <si>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</si>
  <si>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</si>
  <si>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</si>
  <si>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</si>
  <si>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</si>
  <si>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</si>
  <si>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</si>
  <si>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</si>
  <si>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</si>
  <si>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</si>
  <si>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</si>
  <si>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</si>
  <si>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</si>
  <si>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</si>
  <si>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</si>
  <si>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</si>
  <si>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</si>
  <si>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</si>
  <si>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</si>
  <si>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</si>
  <si>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</si>
  <si>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</si>
  <si>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</si>
  <si>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</si>
  <si>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</si>
  <si>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</si>
  <si>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</si>
  <si>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</si>
  <si>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</si>
  <si>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</si>
  <si>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</si>
  <si>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</si>
  <si>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</si>
  <si>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</si>
  <si>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</si>
  <si>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</si>
  <si>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</si>
  <si>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</si>
  <si>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</si>
  <si>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</si>
  <si>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</si>
  <si>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</si>
  <si>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</si>
  <si>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</si>
  <si>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</si>
  <si>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</si>
  <si>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</si>
  <si>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</si>
  <si>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</si>
  <si>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</si>
  <si>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</si>
  <si>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</si>
  <si>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</si>
  <si>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</si>
  <si>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</si>
  <si>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</si>
  <si>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</si>
  <si>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</si>
  <si>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</si>
  <si>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</si>
  <si>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</si>
  <si>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</si>
  <si>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</si>
  <si>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</si>
  <si>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</si>
  <si>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</si>
  <si>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</si>
  <si>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</si>
  <si>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</si>
  <si>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</si>
  <si>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</si>
  <si>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</si>
  <si>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</si>
  <si>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</si>
  <si>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</si>
  <si>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</si>
  <si>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</si>
  <si>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</si>
  <si>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</si>
  <si>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</si>
  <si>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</si>
  <si>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</si>
  <si>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</si>
  <si>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</si>
  <si>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</si>
  <si>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</si>
  <si>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</si>
  <si>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</si>
  <si>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</si>
  <si>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</si>
  <si>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</si>
  <si>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</si>
  <si>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</si>
  <si>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</si>
  <si>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</si>
  <si>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</si>
  <si>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</si>
  <si>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</si>
  <si>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</si>
  <si>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</si>
  <si>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</si>
  <si>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</si>
  <si>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</si>
  <si>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</si>
  <si>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</si>
  <si>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</si>
  <si>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</si>
  <si>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</si>
  <si>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</si>
  <si>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</si>
  <si>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</si>
  <si>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</si>
  <si>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</si>
  <si>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</si>
  <si>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</si>
  <si>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</si>
  <si>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</si>
  <si>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</si>
  <si>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</si>
  <si>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</si>
  <si>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</si>
  <si>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</si>
  <si>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</si>
  <si>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</si>
  <si>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</si>
  <si>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</si>
  <si>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</si>
  <si>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</si>
  <si>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</si>
  <si>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</si>
  <si>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</si>
  <si>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</si>
  <si>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</si>
  <si>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</si>
  <si>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</si>
  <si>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</si>
  <si>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</si>
  <si>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</si>
  <si>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</si>
  <si>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</si>
  <si>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</si>
  <si>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</si>
  <si>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</si>
  <si>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</si>
  <si>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</si>
  <si>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</si>
  <si>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</si>
  <si>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</si>
  <si>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</si>
  <si>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</si>
  <si>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</si>
  <si>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</si>
  <si>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</si>
  <si>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</si>
  <si>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</si>
  <si>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</si>
  <si>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</si>
  <si>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</si>
  <si>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</si>
  <si>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</si>
  <si>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</si>
  <si>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</si>
  <si>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</si>
  <si>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</si>
  <si>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</si>
  <si>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</si>
  <si>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</si>
  <si>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</si>
  <si>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</si>
  <si>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</si>
  <si>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</si>
  <si>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</si>
  <si>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</si>
  <si>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</si>
  <si>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</si>
  <si>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</si>
  <si>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</si>
  <si>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</si>
  <si>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</si>
  <si>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</si>
  <si>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</si>
  <si>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</si>
  <si>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</si>
  <si>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</si>
  <si>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</si>
  <si>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</si>
  <si>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</si>
  <si>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</si>
  <si>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</si>
  <si>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</si>
  <si>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</si>
  <si>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</si>
  <si>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</si>
  <si>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</si>
  <si>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</si>
  <si>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</si>
  <si>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</si>
  <si>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</si>
  <si>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</si>
  <si>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</si>
  <si>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</si>
  <si>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</si>
  <si>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</si>
  <si>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</si>
  <si>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</si>
  <si>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</si>
  <si>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</si>
  <si>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</si>
  <si>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</si>
  <si>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</si>
  <si>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</si>
  <si>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</si>
  <si>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</si>
  <si>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</si>
  <si>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</si>
  <si>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</si>
  <si>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</si>
  <si>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</si>
  <si>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</si>
  <si>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</si>
  <si>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</si>
  <si>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</si>
  <si>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</si>
  <si>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</si>
  <si>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</si>
  <si>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</si>
  <si>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</si>
  <si>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</si>
  <si>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</si>
  <si>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</si>
  <si>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</si>
  <si>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</si>
  <si>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</si>
  <si>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</si>
  <si>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</si>
  <si>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</si>
  <si>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</si>
  <si>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</si>
  <si>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</si>
  <si>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</si>
  <si>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</si>
  <si>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</si>
  <si>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</si>
  <si>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</si>
  <si>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</si>
  <si>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</si>
  <si>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</si>
  <si>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</si>
  <si>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</si>
  <si>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</si>
  <si>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</si>
  <si>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</si>
  <si>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</si>
  <si>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</si>
  <si>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</si>
  <si>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</si>
  <si>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</si>
  <si>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</si>
  <si>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</si>
  <si>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</si>
  <si>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</si>
  <si>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</si>
  <si>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</si>
  <si>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</si>
  <si>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</si>
  <si>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</si>
  <si>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</si>
  <si>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</si>
  <si>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</si>
  <si>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</si>
  <si>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</si>
  <si>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</si>
  <si>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</si>
  <si>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</si>
  <si>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</si>
  <si>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</si>
  <si>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</si>
  <si>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</si>
  <si>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</si>
  <si>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</si>
  <si>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</si>
  <si>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</si>
  <si>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</si>
  <si>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</si>
  <si>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</si>
  <si>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</si>
  <si>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</si>
  <si>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</si>
  <si>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</si>
  <si>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</si>
  <si>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</si>
  <si>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</si>
  <si>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</si>
  <si>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</si>
  <si>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</si>
  <si>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</si>
  <si>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</si>
  <si>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</si>
  <si>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</si>
  <si>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</si>
  <si>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</si>
  <si>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</si>
  <si>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</si>
  <si>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</si>
  <si>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</si>
  <si>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</si>
  <si>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</si>
  <si>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</si>
  <si>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</si>
  <si>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</si>
  <si>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</si>
  <si>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</si>
  <si>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</si>
  <si>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</si>
  <si>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</si>
  <si>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</si>
  <si>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</si>
  <si>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</si>
  <si>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</si>
  <si>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</si>
  <si>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</si>
  <si>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</si>
  <si>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</si>
  <si>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</si>
  <si>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</si>
  <si>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</si>
  <si>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</si>
  <si>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</si>
  <si>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</si>
  <si>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</si>
  <si>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</si>
  <si>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</si>
  <si>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</si>
  <si>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</si>
  <si>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</si>
  <si>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</si>
  <si>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</si>
  <si>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</si>
  <si>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</si>
  <si>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</si>
  <si>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</si>
  <si>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</si>
  <si>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</si>
  <si>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</si>
  <si>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</si>
  <si>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</si>
  <si>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</si>
  <si>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</si>
  <si>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</si>
  <si>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</si>
  <si>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</si>
  <si>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</si>
  <si>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</si>
  <si>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</si>
  <si>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</si>
  <si>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</si>
  <si>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</si>
  <si>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</si>
  <si>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</si>
  <si>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</si>
  <si>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</si>
  <si>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</si>
  <si>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</si>
  <si>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</si>
  <si>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</si>
  <si>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</si>
  <si>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</si>
  <si>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</si>
  <si>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</si>
  <si>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</si>
  <si>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</si>
  <si>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</si>
  <si>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</si>
  <si>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</si>
  <si>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</si>
  <si>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</si>
  <si>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</si>
  <si>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</si>
  <si>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</si>
  <si>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</si>
  <si>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</si>
  <si>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</si>
  <si>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</si>
  <si>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</si>
  <si>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</si>
  <si>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</si>
  <si>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</si>
  <si>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</si>
  <si>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</si>
  <si>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</si>
  <si>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</si>
  <si>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</si>
  <si>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</si>
  <si>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</si>
  <si>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</si>
  <si>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</si>
  <si>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</si>
  <si>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</si>
  <si>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</si>
  <si>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</si>
  <si>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</si>
  <si>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</si>
  <si>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</si>
  <si>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</si>
  <si>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</si>
  <si>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</si>
  <si>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</si>
  <si>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</si>
  <si>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</si>
  <si>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</si>
  <si>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</si>
  <si>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</si>
  <si>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</si>
  <si>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</si>
  <si>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</si>
  <si>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</si>
  <si>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</si>
  <si>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</si>
  <si>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</si>
  <si>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</si>
  <si>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</si>
  <si>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</si>
  <si>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</si>
  <si>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</si>
  <si>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</si>
  <si>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</si>
  <si>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</si>
  <si>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</si>
  <si>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</si>
  <si>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</si>
  <si>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</si>
  <si>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</si>
  <si>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</si>
  <si>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</si>
  <si>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</si>
  <si>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</si>
  <si>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</si>
  <si>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</si>
  <si>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</si>
  <si>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</si>
  <si>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</si>
  <si>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</si>
  <si>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</si>
  <si>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</si>
  <si>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</si>
  <si>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</si>
  <si>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</si>
  <si>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</si>
  <si>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</si>
  <si>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</si>
  <si>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</si>
  <si>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</si>
  <si>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</si>
  <si>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</si>
  <si>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</si>
  <si>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</si>
  <si>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</si>
  <si>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</si>
  <si>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</si>
  <si>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</si>
  <si>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</si>
  <si>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</si>
  <si>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</si>
  <si>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</si>
  <si>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</si>
  <si>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</si>
  <si>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</si>
  <si>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</si>
  <si>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</si>
  <si>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</si>
  <si>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</si>
  <si>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</si>
  <si>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</si>
  <si>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</si>
  <si>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</si>
  <si>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</si>
  <si>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</si>
  <si>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</si>
  <si>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</si>
  <si>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</si>
  <si>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</si>
  <si>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</si>
  <si>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</si>
  <si>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</si>
  <si>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</si>
  <si>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</si>
  <si>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</si>
  <si>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</si>
  <si>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</si>
  <si>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</si>
  <si>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</si>
  <si>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</si>
  <si>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</si>
  <si>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</si>
  <si>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</si>
  <si>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</si>
  <si>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</si>
  <si>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</si>
  <si>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</si>
  <si>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</si>
  <si>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</si>
  <si>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</si>
  <si>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</si>
  <si>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</si>
  <si>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</si>
  <si>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</si>
  <si>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</si>
  <si>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</si>
  <si>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</si>
  <si>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</si>
  <si>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</si>
  <si>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</si>
  <si>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</si>
  <si>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</si>
  <si>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</si>
  <si>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</si>
  <si>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</si>
  <si>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</si>
  <si>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</si>
  <si>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</si>
  <si>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</si>
  <si>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</si>
  <si>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</si>
  <si>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</si>
  <si>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</si>
  <si>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</si>
  <si>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</si>
  <si>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</si>
  <si>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</si>
  <si>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</si>
  <si>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</si>
  <si>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</si>
  <si>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</si>
  <si>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</si>
  <si>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</si>
  <si>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</si>
  <si>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</si>
  <si>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</si>
  <si>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</si>
  <si>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</si>
  <si>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</si>
  <si>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</si>
  <si>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</si>
  <si>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</si>
  <si>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</si>
  <si>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</si>
  <si>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</si>
  <si>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</si>
  <si>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</si>
  <si>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</si>
  <si>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</si>
  <si>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</si>
  <si>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</si>
  <si>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</si>
  <si>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</si>
  <si>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</si>
  <si>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</si>
  <si>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</si>
  <si>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</si>
  <si>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</si>
  <si>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</si>
  <si>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</si>
  <si>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</si>
  <si>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</si>
  <si>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</si>
  <si>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</si>
  <si>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</si>
  <si>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</si>
  <si>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</si>
  <si>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</si>
  <si>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</si>
  <si>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</si>
  <si>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</si>
  <si>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</si>
  <si>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</si>
  <si>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</si>
  <si>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</si>
  <si>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</si>
  <si>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</si>
  <si>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</si>
  <si>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</si>
  <si>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</si>
  <si>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</si>
  <si>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</si>
  <si>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</si>
  <si>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</si>
  <si>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</si>
  <si>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</si>
  <si>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</si>
  <si>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</si>
  <si>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</si>
  <si>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</si>
  <si>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</si>
  <si>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</si>
  <si>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</si>
  <si>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</si>
  <si>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</si>
  <si>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</si>
  <si>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</si>
  <si>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</si>
  <si>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</si>
  <si>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</si>
  <si>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</si>
  <si>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</si>
  <si>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</si>
  <si>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</si>
  <si>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</si>
  <si>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</si>
  <si>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</si>
  <si>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</si>
  <si>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</si>
  <si>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</si>
  <si>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</si>
  <si>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</si>
  <si>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</si>
  <si>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</si>
  <si>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</si>
  <si>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</si>
  <si>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</si>
  <si>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</si>
  <si>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</si>
  <si>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</si>
  <si>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</si>
  <si>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</si>
  <si>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</si>
  <si>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</si>
  <si>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</si>
  <si>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</si>
  <si>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</si>
  <si>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</si>
  <si>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</si>
  <si>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</si>
  <si>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</si>
  <si>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</si>
  <si>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</si>
  <si>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</si>
  <si>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</si>
  <si>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</si>
  <si>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</si>
  <si>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</si>
  <si>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</si>
  <si>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</si>
  <si>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</si>
  <si>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</si>
  <si>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</si>
  <si>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</si>
  <si>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</si>
  <si>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</si>
  <si>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</si>
  <si>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</si>
  <si>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</si>
  <si>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</si>
  <si>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</si>
  <si>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</si>
  <si>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</si>
  <si>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</si>
  <si>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</si>
  <si>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</si>
  <si>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</si>
  <si>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</si>
  <si>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</si>
  <si>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</si>
  <si>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</si>
  <si>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</si>
  <si>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</si>
  <si>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</si>
  <si>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</si>
  <si>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</si>
  <si>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</si>
  <si>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</si>
  <si>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</si>
  <si>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</si>
  <si>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</si>
  <si>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</si>
  <si>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</si>
  <si>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</si>
  <si>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</si>
  <si>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</si>
  <si>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</si>
  <si>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</si>
  <si>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</si>
  <si>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</si>
  <si>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</si>
  <si>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</si>
  <si>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</si>
  <si>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</si>
  <si>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</si>
  <si>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</si>
  <si>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</si>
  <si>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</si>
  <si>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</si>
  <si>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</si>
  <si>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</si>
  <si>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</si>
  <si>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</si>
  <si>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</si>
  <si>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</si>
  <si>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</si>
  <si>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</si>
  <si>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</si>
  <si>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</si>
  <si>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</si>
  <si>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</si>
  <si>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</si>
  <si>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</si>
  <si>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</si>
  <si>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</si>
  <si>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</si>
  <si>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</si>
  <si>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</si>
  <si>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</si>
  <si>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</si>
  <si>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</si>
  <si>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</si>
  <si>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</si>
  <si>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</si>
  <si>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</si>
  <si>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</si>
  <si>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</si>
  <si>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</si>
  <si>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</si>
  <si>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</si>
  <si>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</si>
  <si>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</si>
  <si>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</si>
  <si>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</si>
  <si>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</si>
  <si>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</si>
  <si>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</si>
  <si>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</si>
  <si>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</si>
  <si>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</si>
  <si>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</si>
  <si>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</si>
  <si>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</si>
  <si>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</si>
  <si>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</si>
  <si>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</si>
  <si>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</si>
  <si>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</si>
  <si>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</si>
  <si>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</si>
  <si>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</si>
  <si>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</si>
  <si>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</si>
  <si>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</si>
  <si>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</si>
  <si>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</si>
  <si>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</si>
  <si>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</si>
  <si>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</si>
  <si>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</si>
  <si>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</si>
  <si>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</si>
  <si>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</si>
  <si>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</si>
  <si>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</si>
  <si>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</si>
  <si>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</si>
  <si>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</si>
  <si>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</si>
  <si>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</si>
  <si>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</si>
  <si>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</si>
  <si>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</si>
  <si>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</si>
  <si>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</si>
  <si>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</si>
  <si>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</si>
  <si>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</si>
  <si>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</si>
  <si>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</si>
  <si>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</si>
  <si>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</si>
  <si>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</si>
  <si>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</si>
  <si>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</si>
  <si>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</si>
  <si>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</si>
  <si>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</si>
  <si>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</si>
  <si>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</si>
  <si>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</si>
  <si>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</si>
  <si>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</si>
  <si>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</si>
  <si>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</si>
  <si>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</si>
  <si>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</si>
  <si>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</si>
  <si>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</si>
  <si>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</si>
  <si>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</si>
  <si>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</si>
  <si>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</si>
  <si>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</si>
  <si>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</si>
  <si>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</si>
  <si>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</si>
  <si>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</si>
  <si>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</si>
  <si>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</si>
  <si>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</si>
  <si>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</si>
  <si>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</si>
  <si>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</si>
  <si>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</si>
  <si>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</si>
  <si>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</si>
  <si>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</si>
  <si>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</si>
  <si>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</si>
  <si>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</si>
  <si>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</si>
  <si>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</si>
  <si>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</si>
  <si>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</si>
  <si>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</si>
  <si>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</si>
  <si>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</si>
  <si>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</si>
  <si>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</si>
  <si>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</si>
  <si>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</si>
  <si>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</si>
  <si>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</si>
  <si>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</si>
  <si>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</si>
  <si>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</si>
  <si>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</si>
  <si>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</si>
  <si>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</si>
  <si>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</si>
  <si>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</si>
  <si>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</si>
  <si>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</si>
  <si>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</si>
  <si>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</si>
  <si>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</si>
  <si>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</si>
  <si>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</si>
  <si>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</si>
  <si>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</si>
  <si>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</si>
  <si>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</si>
  <si>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</si>
  <si>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</si>
  <si>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</si>
  <si>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</si>
  <si>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</si>
  <si>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</si>
  <si>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</si>
  <si>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</si>
  <si>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</si>
  <si>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</si>
  <si>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</si>
  <si>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</si>
  <si>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</si>
  <si>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</si>
  <si>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</si>
  <si>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</si>
  <si>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</si>
  <si>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</si>
  <si>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</si>
  <si>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</si>
  <si>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</si>
  <si>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</si>
  <si>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</si>
  <si>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</si>
  <si>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</si>
  <si>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</si>
  <si>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</si>
  <si>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</si>
  <si>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</si>
  <si>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</si>
  <si>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</si>
  <si>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</si>
  <si>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</si>
  <si>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</si>
  <si>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</si>
  <si>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</si>
  <si>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</si>
  <si>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</si>
  <si>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</si>
  <si>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</si>
  <si>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</si>
  <si>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</si>
  <si>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</si>
  <si>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</si>
  <si>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</si>
  <si>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</si>
  <si>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</si>
  <si>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</si>
  <si>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</si>
  <si>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</si>
  <si>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</si>
  <si>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</si>
  <si>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</si>
  <si>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</si>
  <si>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</si>
  <si>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</si>
  <si>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</si>
  <si>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</si>
  <si>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</si>
  <si>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</si>
  <si>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</si>
  <si>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</si>
  <si>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</si>
  <si>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</si>
  <si>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</si>
  <si>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</si>
  <si>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</si>
  <si>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</si>
  <si>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</si>
  <si>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</si>
  <si>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</si>
  <si>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</si>
  <si>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</si>
  <si>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</si>
  <si>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</si>
  <si>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</si>
  <si>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</si>
  <si>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</si>
  <si>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</si>
  <si>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</si>
  <si>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</si>
  <si>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</si>
  <si>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</si>
  <si>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</si>
  <si>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</si>
  <si>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</si>
  <si>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</si>
  <si>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</si>
  <si>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</si>
  <si>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</si>
  <si>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</si>
  <si>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</si>
  <si>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</si>
  <si>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</si>
  <si>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</si>
  <si>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</si>
  <si>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</si>
  <si>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</si>
  <si>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</si>
  <si>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</si>
  <si>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</si>
  <si>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</si>
  <si>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</si>
  <si>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</si>
  <si>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</si>
  <si>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</si>
  <si>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</si>
  <si>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</si>
  <si>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</si>
  <si>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</si>
  <si>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</si>
  <si>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</si>
  <si>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</si>
  <si>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</si>
  <si>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</si>
  <si>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</si>
  <si>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</si>
  <si>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</si>
  <si>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</si>
  <si>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</si>
  <si>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</si>
  <si>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</si>
  <si>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</si>
  <si>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</si>
  <si>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</si>
  <si>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</si>
  <si>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</si>
  <si>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</si>
  <si>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</si>
  <si>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</si>
  <si>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</si>
  <si>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</si>
  <si>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</si>
  <si>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</si>
  <si>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</si>
  <si>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</si>
  <si>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</si>
  <si>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</si>
  <si>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</si>
  <si>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</si>
  <si>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</si>
  <si>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</si>
  <si>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</si>
  <si>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</si>
  <si>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</si>
  <si>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</si>
  <si>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</si>
  <si>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</si>
  <si>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</si>
  <si>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</si>
  <si>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</si>
  <si>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</si>
  <si>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</si>
  <si>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</si>
  <si>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</si>
  <si>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</si>
  <si>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</si>
  <si>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</si>
  <si>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</si>
  <si>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</si>
  <si>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</si>
  <si>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</si>
  <si>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</si>
  <si>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</si>
  <si>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</si>
  <si>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</si>
  <si>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</si>
  <si>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</si>
  <si>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</si>
  <si>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</si>
  <si>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</si>
  <si>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</si>
  <si>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</si>
  <si>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</si>
  <si>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</si>
  <si>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</si>
  <si>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</si>
  <si>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</si>
  <si>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</si>
  <si>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</si>
  <si>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</si>
  <si>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</si>
  <si>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</si>
  <si>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</si>
  <si>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</si>
  <si>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</si>
  <si>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</si>
  <si>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</si>
  <si>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</si>
  <si>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</si>
  <si>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</si>
  <si>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</si>
  <si>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</si>
  <si>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</si>
  <si>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</si>
  <si>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</si>
  <si>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</si>
  <si>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</si>
  <si>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</si>
  <si>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</si>
  <si>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</si>
  <si>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</si>
  <si>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</si>
  <si>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</si>
  <si>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</si>
  <si>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</si>
  <si>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</si>
  <si>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</si>
  <si>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</si>
  <si>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</si>
  <si>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</si>
  <si>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</si>
  <si>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</si>
  <si>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</si>
  <si>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</si>
  <si>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</si>
  <si>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</si>
  <si>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</si>
  <si>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</si>
  <si>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</si>
  <si>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</si>
  <si>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</si>
  <si>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</si>
  <si>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</si>
  <si>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</si>
  <si>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</si>
  <si>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</si>
  <si>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</si>
  <si>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</si>
  <si>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</si>
  <si>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</si>
  <si>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</si>
  <si>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</si>
  <si>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</si>
  <si>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</si>
  <si>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</si>
  <si>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</si>
  <si>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</si>
  <si>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</si>
  <si>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</si>
  <si>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</si>
  <si>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</si>
  <si>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</si>
  <si>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</si>
  <si>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</si>
  <si>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</si>
  <si>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</si>
  <si>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</si>
  <si>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</si>
  <si>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</si>
  <si>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</si>
  <si>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</si>
  <si>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</si>
  <si>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</si>
  <si>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</si>
  <si>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</si>
  <si>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</si>
  <si>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</si>
  <si>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</si>
  <si>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</si>
  <si>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</si>
  <si>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</si>
  <si>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</si>
  <si>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</si>
  <si>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</si>
  <si>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</si>
  <si>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</si>
  <si>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</si>
  <si>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</si>
  <si>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</si>
  <si>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</si>
  <si>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</si>
  <si>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</si>
  <si>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</si>
  <si>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</si>
  <si>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</si>
  <si>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</si>
  <si>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</si>
  <si>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</si>
  <si>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</si>
  <si>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</si>
  <si>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</si>
  <si>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</si>
  <si>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</si>
  <si>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</si>
  <si>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</si>
  <si>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</si>
  <si>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</si>
  <si>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</si>
  <si>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</si>
  <si>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</si>
  <si>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</si>
  <si>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</si>
  <si>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</si>
  <si>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</si>
  <si>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</si>
  <si>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</si>
  <si>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</si>
  <si>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</si>
  <si>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</si>
  <si>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</si>
  <si>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</si>
  <si>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</si>
  <si>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</si>
  <si>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</si>
  <si>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</si>
  <si>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</si>
  <si>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</si>
  <si>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</si>
  <si>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</si>
  <si>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</si>
  <si>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</si>
  <si>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</si>
  <si>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</si>
  <si>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</si>
  <si>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</si>
  <si>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</si>
  <si>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</si>
  <si>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</si>
  <si>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</si>
  <si>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</si>
  <si>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</si>
  <si>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</si>
  <si>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</si>
  <si>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</si>
  <si>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</si>
  <si>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</si>
  <si>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</si>
  <si>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</si>
  <si>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</si>
  <si>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</si>
  <si>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</si>
  <si>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</si>
  <si>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</si>
  <si>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</si>
  <si>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</si>
  <si>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</si>
  <si>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</si>
  <si>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</si>
  <si>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</si>
  <si>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</si>
  <si>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</si>
  <si>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</si>
  <si>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</si>
  <si>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</si>
  <si>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</si>
  <si>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</si>
  <si>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</si>
  <si>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</si>
  <si>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</si>
  <si>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</si>
  <si>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</si>
  <si>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</si>
  <si>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</si>
  <si>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</si>
  <si>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</si>
  <si>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</si>
  <si>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</si>
  <si>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</si>
  <si>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</si>
  <si>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</si>
  <si>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</si>
  <si>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</si>
  <si>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</si>
  <si>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</si>
  <si>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</si>
  <si>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</si>
  <si>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</si>
  <si>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</si>
  <si>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</si>
  <si>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</si>
  <si>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</si>
  <si>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</si>
  <si>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</si>
  <si>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</si>
  <si>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</si>
  <si>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</si>
  <si>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</si>
  <si>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</si>
  <si>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</si>
  <si>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</si>
  <si>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</si>
  <si>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</si>
  <si>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</si>
  <si>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</si>
  <si>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</si>
  <si>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</si>
  <si>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</si>
  <si>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</si>
  <si>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</si>
  <si>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</si>
  <si>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</si>
  <si>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</si>
  <si>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</si>
  <si>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</si>
  <si>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</si>
  <si>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</si>
  <si>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</si>
  <si>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</si>
  <si>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</si>
  <si>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</si>
  <si>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</si>
  <si>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</si>
  <si>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</si>
  <si>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</si>
  <si>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</si>
  <si>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</si>
  <si>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</si>
  <si>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</si>
  <si>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</si>
  <si>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</si>
  <si>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</si>
  <si>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</si>
  <si>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</si>
  <si>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</si>
  <si>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</si>
  <si>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</si>
  <si>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</si>
  <si>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</si>
  <si>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</si>
  <si>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</si>
  <si>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</si>
  <si>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</si>
  <si>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</si>
  <si>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</si>
  <si>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</si>
  <si>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</si>
  <si>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</si>
  <si>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</si>
  <si>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</si>
  <si>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</si>
  <si>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</si>
  <si>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</si>
  <si>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</si>
  <si>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</si>
  <si>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</si>
  <si>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</si>
  <si>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</si>
  <si>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</si>
  <si>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</si>
  <si>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</si>
  <si>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</si>
  <si>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</si>
  <si>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</si>
  <si>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</si>
  <si>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</si>
  <si>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</si>
  <si>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</si>
  <si>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</si>
  <si>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</si>
  <si>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</si>
  <si>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</si>
  <si>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</si>
  <si>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</si>
  <si>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</si>
  <si>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</si>
  <si>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</si>
  <si>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</si>
  <si>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</si>
  <si>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</si>
  <si>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</si>
  <si>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</si>
  <si>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</si>
  <si>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</si>
  <si>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</si>
  <si>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</si>
  <si>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</si>
  <si>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</si>
  <si>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</si>
  <si>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</si>
  <si>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</si>
  <si>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</si>
  <si>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</si>
  <si>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</si>
  <si>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</si>
  <si>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</si>
  <si>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</si>
  <si>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</si>
  <si>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</si>
  <si>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</si>
  <si>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</si>
  <si>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</si>
  <si>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</si>
  <si>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</si>
  <si>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</si>
  <si>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</si>
  <si>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</si>
  <si>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</si>
  <si>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</si>
  <si>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</si>
  <si>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</si>
  <si>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</si>
  <si>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</si>
  <si>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</si>
  <si>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</si>
  <si>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</si>
  <si>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</si>
  <si>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</si>
  <si>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</si>
  <si>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</si>
  <si>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</si>
  <si>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</si>
  <si>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</si>
  <si>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</si>
  <si>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</si>
  <si>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</si>
  <si>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</si>
  <si>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</si>
  <si>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</si>
  <si>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</si>
  <si>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</si>
  <si>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</si>
  <si>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</si>
  <si>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</si>
  <si>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</si>
  <si>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</si>
  <si>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</si>
  <si>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</si>
  <si>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</si>
  <si>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</si>
  <si>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</si>
  <si>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</si>
  <si>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</si>
  <si>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</si>
  <si>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</si>
  <si>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</si>
  <si>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</si>
  <si>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</si>
  <si>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</si>
  <si>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</si>
  <si>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</si>
  <si>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</si>
  <si>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</si>
  <si>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</si>
  <si>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</si>
  <si>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</si>
  <si>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</si>
  <si>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</si>
  <si>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</si>
  <si>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</si>
  <si>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</si>
  <si>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</si>
  <si>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</si>
  <si>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</si>
  <si>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</si>
  <si>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</si>
  <si>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</si>
  <si>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</si>
  <si>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</si>
  <si>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</si>
  <si>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</si>
  <si>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</si>
  <si>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</si>
  <si>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</si>
  <si>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</si>
  <si>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</si>
  <si>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</si>
  <si>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</si>
  <si>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</si>
  <si>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</si>
  <si>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</si>
  <si>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</si>
  <si>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</si>
  <si>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</si>
  <si>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</si>
  <si>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</si>
  <si>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</si>
  <si>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</si>
  <si>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</si>
  <si>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</si>
  <si>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</si>
  <si>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</si>
  <si>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</si>
  <si>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</si>
  <si>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</si>
  <si>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</si>
  <si>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</si>
  <si>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</si>
  <si>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</si>
  <si>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</si>
  <si>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</si>
  <si>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</si>
  <si>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</si>
  <si>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</si>
  <si>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</si>
  <si>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</si>
  <si>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</si>
  <si>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</si>
  <si>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</si>
  <si>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</si>
  <si>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</si>
  <si>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</si>
  <si>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</si>
  <si>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</si>
  <si>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</si>
  <si>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</si>
  <si>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</si>
  <si>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</si>
  <si>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</si>
  <si>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</si>
  <si>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</si>
  <si>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</si>
  <si>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</si>
  <si>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</si>
  <si>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</si>
  <si>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</si>
  <si>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</si>
  <si>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</si>
  <si>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</si>
  <si>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</si>
  <si>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</si>
  <si>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</si>
  <si>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</si>
  <si>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</si>
  <si>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</si>
  <si>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</si>
  <si>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</si>
  <si>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</si>
  <si>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</si>
  <si>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</si>
  <si>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</si>
  <si>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</si>
  <si>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</si>
  <si>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</si>
  <si>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</si>
  <si>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</si>
  <si>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</si>
  <si>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</si>
  <si>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</si>
  <si>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</si>
  <si>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</si>
  <si>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</si>
  <si>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</si>
  <si>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</si>
  <si>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</si>
  <si>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</si>
  <si>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</si>
  <si>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</si>
  <si>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</si>
  <si>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</si>
  <si>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</si>
  <si>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</si>
  <si>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</si>
  <si>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</si>
  <si>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</si>
  <si>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</si>
  <si>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</si>
  <si>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</si>
  <si>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</si>
  <si>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</si>
  <si>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</si>
  <si>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</si>
  <si>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</si>
  <si>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</si>
  <si>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</si>
  <si>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</si>
  <si>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</si>
  <si>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</si>
  <si>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</si>
  <si>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</si>
  <si>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</si>
  <si>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</si>
  <si>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</si>
  <si>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</si>
  <si>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</si>
  <si>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</si>
  <si>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</si>
  <si>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</si>
  <si>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</si>
  <si>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</si>
  <si>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</si>
  <si>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</si>
  <si>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</si>
  <si>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</si>
  <si>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</si>
  <si>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</si>
  <si>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</si>
  <si>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</si>
  <si>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</si>
  <si>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</si>
  <si>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</si>
  <si>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</si>
  <si>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</si>
  <si>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</si>
  <si>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</si>
  <si>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</si>
  <si>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</si>
  <si>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</si>
  <si>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</si>
  <si>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</si>
  <si>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</si>
  <si>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</si>
  <si>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</si>
  <si>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</si>
  <si>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</si>
  <si>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</si>
  <si>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</si>
  <si>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</si>
  <si>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</si>
  <si>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</si>
  <si>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</si>
  <si>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</si>
  <si>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</si>
  <si>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</si>
  <si>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</si>
  <si>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</si>
  <si>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</si>
  <si>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</si>
  <si>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</si>
  <si>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</si>
  <si>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</si>
  <si>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</si>
  <si>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</si>
  <si>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</si>
  <si>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</si>
  <si>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</si>
  <si>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</si>
  <si>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</si>
  <si>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</si>
  <si>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</si>
  <si>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</si>
  <si>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</si>
  <si>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</si>
  <si>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</si>
  <si>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</si>
  <si>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</si>
  <si>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</si>
  <si>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</si>
  <si>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</si>
  <si>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</si>
  <si>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</si>
  <si>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</si>
  <si>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</si>
  <si>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</si>
  <si>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</si>
  <si>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</si>
  <si>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</si>
  <si>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</si>
  <si>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</si>
  <si>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</si>
  <si>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</si>
  <si>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</si>
  <si>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</si>
  <si>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</si>
  <si>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</si>
  <si>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</si>
  <si>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</si>
  <si>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</si>
  <si>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</si>
  <si>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</si>
  <si>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</si>
  <si>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</si>
  <si>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</si>
  <si>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</si>
  <si>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</si>
  <si>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</si>
  <si>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</si>
  <si>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</si>
  <si>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</si>
  <si>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</si>
  <si>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</si>
  <si>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</si>
  <si>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</si>
  <si>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</si>
  <si>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</si>
  <si>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</si>
  <si>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</si>
  <si>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</si>
  <si>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</si>
  <si>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</si>
  <si>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</si>
  <si>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</si>
  <si>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</si>
  <si>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</si>
  <si>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</si>
  <si>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</si>
  <si>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</si>
  <si>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</si>
  <si>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</si>
  <si>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</si>
  <si>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</si>
  <si>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</si>
  <si>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</si>
  <si>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</si>
  <si>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</si>
  <si>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</si>
  <si>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</si>
  <si>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</si>
  <si>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</si>
  <si>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</si>
  <si>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</si>
  <si>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</si>
  <si>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</si>
  <si>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</si>
  <si>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</si>
  <si>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</si>
  <si>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</si>
  <si>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</si>
  <si>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</si>
  <si>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</si>
  <si>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</si>
  <si>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</si>
  <si>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</si>
  <si>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</si>
  <si>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</si>
  <si>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</si>
  <si>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</si>
  <si>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</si>
  <si>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</si>
  <si>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</si>
  <si>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</si>
  <si>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</si>
  <si>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</si>
  <si>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</si>
  <si>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</si>
  <si>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</si>
  <si>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</si>
  <si>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</si>
  <si>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</si>
  <si>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</si>
  <si>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</si>
  <si>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</si>
  <si>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</si>
  <si>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</si>
  <si>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</si>
  <si>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</si>
  <si>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</si>
  <si>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</si>
  <si>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</si>
  <si>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</si>
  <si>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</si>
  <si>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</si>
  <si>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</si>
  <si>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</si>
  <si>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</si>
  <si>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</si>
  <si>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</si>
  <si>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</si>
  <si>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</si>
  <si>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</si>
  <si>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</si>
  <si>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</si>
  <si>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</si>
  <si>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</si>
  <si>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</si>
  <si>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</si>
  <si>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</si>
  <si>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</si>
  <si>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</si>
  <si>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</si>
  <si>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</si>
  <si>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</si>
  <si>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</si>
  <si>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</si>
  <si>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</si>
  <si>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</si>
  <si>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</si>
  <si>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</si>
  <si>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</si>
  <si>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</si>
  <si>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</si>
  <si>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</si>
  <si>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</si>
  <si>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</si>
  <si>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</si>
  <si>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</si>
  <si>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</si>
  <si>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</si>
  <si>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</si>
  <si>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</si>
  <si>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</si>
  <si>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</si>
  <si>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</si>
  <si>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</si>
  <si>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</si>
  <si>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</si>
  <si>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</si>
  <si>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</si>
  <si>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</si>
  <si>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</si>
  <si>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</si>
  <si>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</si>
  <si>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</si>
  <si>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</si>
  <si>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</si>
  <si>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</si>
  <si>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</si>
  <si>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</si>
  <si>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</si>
  <si>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</si>
  <si>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</si>
  <si>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</si>
  <si>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</si>
  <si>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</si>
  <si>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</si>
  <si>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</si>
  <si>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</si>
  <si>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</si>
  <si>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</si>
  <si>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</si>
  <si>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</si>
  <si>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</si>
  <si>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</si>
  <si>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</si>
  <si>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</si>
  <si>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</si>
  <si>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</si>
  <si>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</si>
  <si>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</si>
  <si>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</si>
  <si>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</si>
  <si>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</si>
  <si>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</si>
  <si>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</si>
  <si>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</si>
  <si>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</si>
  <si>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</si>
  <si>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</si>
  <si>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</si>
  <si>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</si>
  <si>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</si>
  <si>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</si>
  <si>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</si>
  <si>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</si>
  <si>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</si>
  <si>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</si>
  <si>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</si>
  <si>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</si>
  <si>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</si>
  <si>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</si>
  <si>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</si>
  <si>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</si>
  <si>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</si>
  <si>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</si>
  <si>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</si>
  <si>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</si>
  <si>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</si>
  <si>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</si>
  <si>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</si>
  <si>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</si>
  <si>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</si>
  <si>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</si>
  <si>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</si>
  <si>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</si>
  <si>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</si>
  <si>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</si>
  <si>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</si>
  <si>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</si>
  <si>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</si>
  <si>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</si>
  <si>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</si>
  <si>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</si>
  <si>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</si>
  <si>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</si>
  <si>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</si>
  <si>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</si>
  <si>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</si>
  <si>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</si>
  <si>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</si>
  <si>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</si>
  <si>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</si>
  <si>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</si>
  <si>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</si>
  <si>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</si>
  <si>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</si>
  <si>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</si>
  <si>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</si>
  <si>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</si>
  <si>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</si>
  <si>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</si>
  <si>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</si>
  <si>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</si>
  <si>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</si>
  <si>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</si>
  <si>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</si>
  <si>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</si>
  <si>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</si>
  <si>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</si>
  <si>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</si>
  <si>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</si>
  <si>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</si>
  <si>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</si>
  <si>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</si>
  <si>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</si>
  <si>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</si>
  <si>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</si>
  <si>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</si>
  <si>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</si>
  <si>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</si>
  <si>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</si>
  <si>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</si>
  <si>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</si>
  <si>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</si>
  <si>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</si>
  <si>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</si>
  <si>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</si>
  <si>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</si>
  <si>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</si>
  <si>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</si>
  <si>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</si>
  <si>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</si>
  <si>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</si>
  <si>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</si>
  <si>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</si>
  <si>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</si>
  <si>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</si>
  <si>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</si>
  <si>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</si>
  <si>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</si>
  <si>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</si>
  <si>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</si>
  <si>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</si>
  <si>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</si>
  <si>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</si>
  <si>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</si>
  <si>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</si>
  <si>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</si>
  <si>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</si>
  <si>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</si>
  <si>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</si>
  <si>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</si>
  <si>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</si>
  <si>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</si>
  <si>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</si>
  <si>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</si>
  <si>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</si>
  <si>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</si>
  <si>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</si>
  <si>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</si>
  <si>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</si>
  <si>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</si>
  <si>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</si>
  <si>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</si>
  <si>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</si>
  <si>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</si>
  <si>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</si>
  <si>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</si>
  <si>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</si>
  <si>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</si>
  <si>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</si>
  <si>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</si>
  <si>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</si>
  <si>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</si>
  <si>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</si>
  <si>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</si>
  <si>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</si>
  <si>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</si>
  <si>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</si>
  <si>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</si>
  <si>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</si>
  <si>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</si>
  <si>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</si>
  <si>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</si>
  <si>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</si>
  <si>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</si>
  <si>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</si>
  <si>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</si>
  <si>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</si>
  <si>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</si>
  <si>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</si>
  <si>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</si>
  <si>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</si>
  <si>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</si>
  <si>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</si>
  <si>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</si>
  <si>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</si>
  <si>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</si>
  <si>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</si>
  <si>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</si>
  <si>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</si>
  <si>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</si>
  <si>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</si>
  <si>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</si>
  <si>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</si>
  <si>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</si>
  <si>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</si>
  <si>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</si>
  <si>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</si>
  <si>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</si>
  <si>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</si>
  <si>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</si>
  <si>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</si>
  <si>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</si>
  <si>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</si>
  <si>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</si>
  <si>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</si>
  <si>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</si>
  <si>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</si>
  <si>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</si>
  <si>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</si>
  <si>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</si>
  <si>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</si>
  <si>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</si>
  <si>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</si>
  <si>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</si>
  <si>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</si>
  <si>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</si>
  <si>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</si>
  <si>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</si>
  <si>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</si>
  <si>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</si>
  <si>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</si>
  <si>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</si>
  <si>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</si>
  <si>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</si>
  <si>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</si>
  <si>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</si>
  <si>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</si>
  <si>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</si>
  <si>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</si>
  <si>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</si>
  <si>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</si>
  <si>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</si>
  <si>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</si>
  <si>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</si>
  <si>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</si>
  <si>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</si>
  <si>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</si>
  <si>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</si>
  <si>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</si>
  <si>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</si>
  <si>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</si>
  <si>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</si>
  <si>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</si>
  <si>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</si>
  <si>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</si>
  <si>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</si>
  <si>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</si>
  <si>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</si>
  <si>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</si>
  <si>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</si>
  <si>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</si>
  <si>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</si>
  <si>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</si>
  <si>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</si>
  <si>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</si>
  <si>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</si>
  <si>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</si>
  <si>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</si>
  <si>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</si>
  <si>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</si>
  <si>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</si>
  <si>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</si>
  <si>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</si>
  <si>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</si>
  <si>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</si>
  <si>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</si>
  <si>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</si>
  <si>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</si>
  <si>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</si>
  <si>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</si>
  <si>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</si>
  <si>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</si>
  <si>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</si>
  <si>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</si>
  <si>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</si>
  <si>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</si>
  <si>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</si>
  <si>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</si>
  <si>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</si>
  <si>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</si>
  <si>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</si>
  <si>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</si>
  <si>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</si>
  <si>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</si>
  <si>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</si>
  <si>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</si>
  <si>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</si>
  <si>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</si>
  <si>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</si>
  <si>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</si>
  <si>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</si>
  <si>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</si>
  <si>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</si>
  <si>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</si>
  <si>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</si>
  <si>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</si>
  <si>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</si>
  <si>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</si>
  <si>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</si>
  <si>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</si>
  <si>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</si>
  <si>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</si>
  <si>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</si>
  <si>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</si>
  <si>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</si>
  <si>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</si>
  <si>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</si>
  <si>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</si>
  <si>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</si>
  <si>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</si>
  <si>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</si>
  <si>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</si>
  <si>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</si>
  <si>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</si>
  <si>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</si>
  <si>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</si>
  <si>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</si>
  <si>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</si>
  <si>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</si>
  <si>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</si>
  <si>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</si>
  <si>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</si>
  <si>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</si>
  <si>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</si>
  <si>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</si>
  <si>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</si>
  <si>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</si>
  <si>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</si>
  <si>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</si>
  <si>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</si>
  <si>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</si>
  <si>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</si>
  <si>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</si>
  <si>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</si>
  <si>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</si>
  <si>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</si>
  <si>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</si>
  <si>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</si>
  <si>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</si>
  <si>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</si>
  <si>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</si>
  <si>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</si>
  <si>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</si>
  <si>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</si>
  <si>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</si>
  <si>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</si>
  <si>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</si>
  <si>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</si>
  <si>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</si>
  <si>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</si>
  <si>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</si>
  <si>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</si>
  <si>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</si>
  <si>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</si>
  <si>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</si>
  <si>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</si>
  <si>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</si>
  <si>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</si>
  <si>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</si>
  <si>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</si>
  <si>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</si>
  <si>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</si>
  <si>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</si>
  <si>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</si>
  <si>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</si>
  <si>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</si>
  <si>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</si>
  <si>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</si>
  <si>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</si>
  <si>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</si>
  <si>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</si>
  <si>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</si>
  <si>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</si>
  <si>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</si>
  <si>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</si>
  <si>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</si>
  <si>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</si>
  <si>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</si>
  <si>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</si>
  <si>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</si>
  <si>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</si>
  <si>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</si>
  <si>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</si>
  <si>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</si>
  <si>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</si>
  <si>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</si>
  <si>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</si>
  <si>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</si>
  <si>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</si>
  <si>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</si>
  <si>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</si>
  <si>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</si>
  <si>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</si>
  <si>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</si>
  <si>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</si>
  <si>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</si>
  <si>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</si>
  <si>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</si>
  <si>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</si>
  <si>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</si>
  <si>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</si>
  <si>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</si>
  <si>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</si>
  <si>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</si>
  <si>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</si>
  <si>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</si>
  <si>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</si>
  <si>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</si>
  <si>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</si>
  <si>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</si>
  <si>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</si>
  <si>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</si>
  <si>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</si>
  <si>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</si>
  <si>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</si>
  <si>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</si>
  <si>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</si>
  <si>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</si>
  <si>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</si>
  <si>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</si>
  <si>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</si>
  <si>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</si>
  <si>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</si>
  <si>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</si>
  <si>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</si>
  <si>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</si>
  <si>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</si>
  <si>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</si>
  <si>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</si>
  <si>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</si>
  <si>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</si>
  <si>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</si>
  <si>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</si>
  <si>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</si>
  <si>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</si>
  <si>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</si>
  <si>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</si>
  <si>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</si>
  <si>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</si>
  <si>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</si>
  <si>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</si>
  <si>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</si>
  <si>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</si>
  <si>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</si>
  <si>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</si>
  <si>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</si>
  <si>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</si>
  <si>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</si>
  <si>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</si>
  <si>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</si>
  <si>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</si>
  <si>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</si>
  <si>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</si>
  <si>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</si>
  <si>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</si>
  <si>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</si>
  <si>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</si>
  <si>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</si>
  <si>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</si>
  <si>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</si>
  <si>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</si>
  <si>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</si>
  <si>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</si>
  <si>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</si>
  <si>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</si>
  <si>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</si>
  <si>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</si>
  <si>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</si>
  <si>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</si>
  <si>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</si>
  <si>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</si>
  <si>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</si>
  <si>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</si>
  <si>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</si>
  <si>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</si>
  <si>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</si>
  <si>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</si>
  <si>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</si>
  <si>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</si>
  <si>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</si>
  <si>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</si>
  <si>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</si>
  <si>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</si>
  <si>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</si>
  <si>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</si>
  <si>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</si>
  <si>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</si>
  <si>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</si>
  <si>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</si>
  <si>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</si>
  <si>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</si>
  <si>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</si>
  <si>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</si>
  <si>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</si>
  <si>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</si>
  <si>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</si>
  <si>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</si>
  <si>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</si>
  <si>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</si>
  <si>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</si>
  <si>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</si>
  <si>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</si>
  <si>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</si>
  <si>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</si>
  <si>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</si>
  <si>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</si>
  <si>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</si>
  <si>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</si>
  <si>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</si>
  <si>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</si>
  <si>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</si>
  <si>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</si>
  <si>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</si>
  <si>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</si>
  <si>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</si>
  <si>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</si>
  <si>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</si>
  <si>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</si>
  <si>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</si>
  <si>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</si>
  <si>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</si>
  <si>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</si>
  <si>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</si>
  <si>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</si>
  <si>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</si>
  <si>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</si>
  <si>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</si>
  <si>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</si>
  <si>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</si>
  <si>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</si>
  <si>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</si>
  <si>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</si>
  <si>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</si>
  <si>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</si>
  <si>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</si>
  <si>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</si>
  <si>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</si>
  <si>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</si>
  <si>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</si>
  <si>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</si>
  <si>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</si>
  <si>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</si>
  <si>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</si>
  <si>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</si>
  <si>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</si>
  <si>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</si>
  <si>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</si>
  <si>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</si>
  <si>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</si>
  <si>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</si>
  <si>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</si>
  <si>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</si>
  <si>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</si>
  <si>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</si>
  <si>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</si>
  <si>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</si>
  <si>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</si>
  <si>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</si>
  <si>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</si>
  <si>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</si>
  <si>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</si>
  <si>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</si>
  <si>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</si>
  <si>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</si>
  <si>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</si>
  <si>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</si>
  <si>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</si>
  <si>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</si>
  <si>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</si>
  <si>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</si>
  <si>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</si>
  <si>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</si>
  <si>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</si>
  <si>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</si>
  <si>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</si>
  <si>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</si>
  <si>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</si>
  <si>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</si>
  <si>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</si>
  <si>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</si>
  <si>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</si>
  <si>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</si>
  <si>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</si>
  <si>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</si>
  <si>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</si>
  <si>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</si>
  <si>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</si>
  <si>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</si>
  <si>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</si>
  <si>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</si>
  <si>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</si>
  <si>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</si>
  <si>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</si>
  <si>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</si>
  <si>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</si>
  <si>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</si>
  <si>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</si>
  <si>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</si>
  <si>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</si>
  <si>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</si>
  <si>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</si>
  <si>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</si>
  <si>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</si>
  <si>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</si>
  <si>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</si>
  <si>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</si>
  <si>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</si>
  <si>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</si>
  <si>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</si>
  <si>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</si>
  <si>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</si>
  <si>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</si>
  <si>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</si>
  <si>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</si>
  <si>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</si>
  <si>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</si>
  <si>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</si>
  <si>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</si>
  <si>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</si>
  <si>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</si>
  <si>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</si>
  <si>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</si>
  <si>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</si>
  <si>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</si>
  <si>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</si>
  <si>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</si>
  <si>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</si>
  <si>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</si>
  <si>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</si>
  <si>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</si>
  <si>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</si>
  <si>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</si>
  <si>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</si>
  <si>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</si>
  <si>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</si>
  <si>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</si>
  <si>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</si>
  <si>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</si>
  <si>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</si>
  <si>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</si>
  <si>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</si>
  <si>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</si>
  <si>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</si>
  <si>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</si>
  <si>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</si>
  <si>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</si>
  <si>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</si>
  <si>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</si>
  <si>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</si>
  <si>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</si>
  <si>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</si>
  <si>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</si>
  <si>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</si>
  <si>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</si>
  <si>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</si>
  <si>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</si>
  <si>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</si>
  <si>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</si>
  <si>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</si>
  <si>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</si>
  <si>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</si>
  <si>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</si>
  <si>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</si>
  <si>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</si>
  <si>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</si>
  <si>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</si>
  <si>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</si>
  <si>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</si>
  <si>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</si>
  <si>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</si>
  <si>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</si>
  <si>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</si>
  <si>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</si>
  <si>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</si>
  <si>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</si>
  <si>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</si>
  <si>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</si>
  <si>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</si>
  <si>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</si>
  <si>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</si>
  <si>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</si>
  <si>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</si>
  <si>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</si>
  <si>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</si>
  <si>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</si>
  <si>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</si>
  <si>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</si>
  <si>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</si>
  <si>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</si>
  <si>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</si>
  <si>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</si>
  <si>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</si>
  <si>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</si>
  <si>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</si>
  <si>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</si>
  <si>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</si>
  <si>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</si>
  <si>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</si>
  <si>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</si>
  <si>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</si>
  <si>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</si>
  <si>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</si>
  <si>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</si>
  <si>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</si>
  <si>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</si>
  <si>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</si>
  <si>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</si>
  <si>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</si>
  <si>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</si>
  <si>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</si>
  <si>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</si>
  <si>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</si>
  <si>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</si>
  <si>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</si>
  <si>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</si>
  <si>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</si>
  <si>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</si>
  <si>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</si>
  <si>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</si>
  <si>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</si>
  <si>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</si>
  <si>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</si>
  <si>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</si>
  <si>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</si>
  <si>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</si>
  <si>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</si>
  <si>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</si>
  <si>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</si>
  <si>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</si>
  <si>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</si>
  <si>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</si>
  <si>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</si>
  <si>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</si>
  <si>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</si>
  <si>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</si>
  <si>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</si>
  <si>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</si>
  <si>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</si>
  <si>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</si>
  <si>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</si>
  <si>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</si>
  <si>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</si>
  <si>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</si>
  <si>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</si>
  <si>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</si>
  <si>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</si>
  <si>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</si>
  <si>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</si>
  <si>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</si>
  <si>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</si>
  <si>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</si>
  <si>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</si>
  <si>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</si>
  <si>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</si>
  <si>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</si>
  <si>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</si>
  <si>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</si>
  <si>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</si>
  <si>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</si>
  <si>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</si>
  <si>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</si>
  <si>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</si>
  <si>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</si>
  <si>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</si>
  <si>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</si>
  <si>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</si>
  <si>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</si>
  <si>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</si>
  <si>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</si>
  <si>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</si>
  <si>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</si>
  <si>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</si>
  <si>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</si>
  <si>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</si>
  <si>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</si>
  <si>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</si>
  <si>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</si>
  <si>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</si>
  <si>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</si>
  <si>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</si>
  <si>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</si>
  <si>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</si>
  <si>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</si>
  <si>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</si>
  <si>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</si>
  <si>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</si>
  <si>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</si>
  <si>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</si>
  <si>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</si>
  <si>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</si>
  <si>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</si>
  <si>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</si>
  <si>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</si>
  <si>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</si>
  <si>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</si>
  <si>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</si>
  <si>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</si>
  <si>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</si>
  <si>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</si>
  <si>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</si>
  <si>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</si>
  <si>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</si>
  <si>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</si>
  <si>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</si>
  <si>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</si>
  <si>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</si>
  <si>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</si>
  <si>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</si>
  <si>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</si>
  <si>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</si>
  <si>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</si>
  <si>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</si>
  <si>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</si>
  <si>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</si>
  <si>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</si>
  <si>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</si>
  <si>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</si>
  <si>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</si>
  <si>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</si>
  <si>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</si>
  <si>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</si>
  <si>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</si>
  <si>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</si>
  <si>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</si>
  <si>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</si>
  <si>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</si>
  <si>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</si>
  <si>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</si>
  <si>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</si>
  <si>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</si>
  <si>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</si>
  <si>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</si>
  <si>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</si>
  <si>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</si>
  <si>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</si>
  <si>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</si>
  <si>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</si>
  <si>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</si>
  <si>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</si>
  <si>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</si>
  <si>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</si>
  <si>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</si>
  <si>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</si>
  <si>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</si>
  <si>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</si>
  <si>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</si>
  <si>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</si>
  <si>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</si>
  <si>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</si>
  <si>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</si>
  <si>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</si>
  <si>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</si>
  <si>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</si>
  <si>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</si>
  <si>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</si>
  <si>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</si>
  <si>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</si>
  <si>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</si>
  <si>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</si>
  <si>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</si>
  <si>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</si>
  <si>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</si>
  <si>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</si>
  <si>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</si>
  <si>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</si>
  <si>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</si>
  <si>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</si>
  <si>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</si>
  <si>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</si>
  <si>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</si>
  <si>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</si>
  <si>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</si>
  <si>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</si>
  <si>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</si>
  <si>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</si>
  <si>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</si>
  <si>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</si>
  <si>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</si>
  <si>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</si>
  <si>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</si>
  <si>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</si>
  <si>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</si>
  <si>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</si>
  <si>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</si>
  <si>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</si>
  <si>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</si>
  <si>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</si>
  <si>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</si>
  <si>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</si>
  <si>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</si>
  <si>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</si>
  <si>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</si>
  <si>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</si>
  <si>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</si>
  <si>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</si>
  <si>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</si>
  <si>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</si>
  <si>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</si>
  <si>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</si>
  <si>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</si>
  <si>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</si>
  <si>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</si>
  <si>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</si>
  <si>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</si>
  <si>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</si>
  <si>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</si>
  <si>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</si>
  <si>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</si>
  <si>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</si>
  <si>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</si>
  <si>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</si>
  <si>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</si>
  <si>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</si>
  <si>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</si>
  <si>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</si>
  <si>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</si>
  <si>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</si>
  <si>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</si>
  <si>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</si>
  <si>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</si>
  <si>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</si>
  <si>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</si>
  <si>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</si>
  <si>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</si>
  <si>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</si>
  <si>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</si>
  <si>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</si>
  <si>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</si>
  <si>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</si>
  <si>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</si>
  <si>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</si>
  <si>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</si>
  <si>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</si>
  <si>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</si>
  <si>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</si>
  <si>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</si>
  <si>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</si>
  <si>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</si>
  <si>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</si>
  <si>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</si>
  <si>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</si>
  <si>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</si>
  <si>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</si>
  <si>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</si>
  <si>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</si>
  <si>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</si>
  <si>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</si>
  <si>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</si>
  <si>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</si>
  <si>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</si>
  <si>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</si>
  <si>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</si>
  <si>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</si>
  <si>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</si>
  <si>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</si>
  <si>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</si>
  <si>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</si>
  <si>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</si>
  <si>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</si>
  <si>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</si>
  <si>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</si>
  <si>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</si>
  <si>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</si>
  <si>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</si>
  <si>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</si>
  <si>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</si>
  <si>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</si>
  <si>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</si>
  <si>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</si>
  <si>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</si>
  <si>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</si>
  <si>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</si>
  <si>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</si>
  <si>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</si>
  <si>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</si>
  <si>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</si>
  <si>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</si>
  <si>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</si>
  <si>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</si>
  <si>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</si>
  <si>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</si>
  <si>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</si>
  <si>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</si>
  <si>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</si>
  <si>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</si>
  <si>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</si>
  <si>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</si>
  <si>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</si>
  <si>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</si>
  <si>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</si>
  <si>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</si>
  <si>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</si>
  <si>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</si>
  <si>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</si>
  <si>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</si>
  <si>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</si>
  <si>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</si>
  <si>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</si>
  <si>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</si>
  <si>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</si>
  <si>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</si>
  <si>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</si>
  <si>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</si>
  <si>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</si>
  <si>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</si>
  <si>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</si>
  <si>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</si>
  <si>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</si>
  <si>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</si>
  <si>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</si>
  <si>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</si>
  <si>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</si>
  <si>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</si>
  <si>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</si>
  <si>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</si>
  <si>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</si>
  <si>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</si>
  <si>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</si>
  <si>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</si>
  <si>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</si>
  <si>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</si>
  <si>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</si>
  <si>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</si>
  <si>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</si>
  <si>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</si>
  <si>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</si>
  <si>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</si>
  <si>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</si>
  <si>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</si>
  <si>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</si>
  <si>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</si>
  <si>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</si>
  <si>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</si>
  <si>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</si>
  <si>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</si>
  <si>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</si>
  <si>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</si>
  <si>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</si>
  <si>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</si>
  <si>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</si>
  <si>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</si>
  <si>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</si>
  <si>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</si>
  <si>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</si>
  <si>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</si>
  <si>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</si>
  <si>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</si>
  <si>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</si>
  <si>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</si>
  <si>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</si>
  <si>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</si>
  <si>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</si>
  <si>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</si>
  <si>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</si>
  <si>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</si>
  <si>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</si>
  <si>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</si>
  <si>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</si>
  <si>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</si>
  <si>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</si>
  <si>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</si>
  <si>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</si>
  <si>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</si>
  <si>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</si>
  <si>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</si>
  <si>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</si>
  <si>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</si>
  <si>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</si>
  <si>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</si>
  <si>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</si>
  <si>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</si>
  <si>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</si>
  <si>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</si>
  <si>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</si>
  <si>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</si>
  <si>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</si>
  <si>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</si>
  <si>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</si>
  <si>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</si>
  <si>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</si>
  <si>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</si>
  <si>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</si>
  <si>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</si>
  <si>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</si>
  <si>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</si>
  <si>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</si>
  <si>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</si>
  <si>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</si>
  <si>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</si>
  <si>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</si>
  <si>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</si>
  <si>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</si>
  <si>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</si>
  <si>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</si>
  <si>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</si>
  <si>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</si>
  <si>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</si>
  <si>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</si>
  <si>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</si>
  <si>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</si>
  <si>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</si>
  <si>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</si>
  <si>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</si>
  <si>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</si>
  <si>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</si>
  <si>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</si>
  <si>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</si>
  <si>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</si>
  <si>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</si>
  <si>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</si>
  <si>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</si>
  <si>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</si>
  <si>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</si>
  <si>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</si>
  <si>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</si>
  <si>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</si>
  <si>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</si>
  <si>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</si>
  <si>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</si>
  <si>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</si>
  <si>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</si>
  <si>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</si>
  <si>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</si>
  <si>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</si>
  <si>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</si>
  <si>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</si>
  <si>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</si>
  <si>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</si>
  <si>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</si>
  <si>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</si>
  <si>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</si>
  <si>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</si>
  <si>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</si>
  <si>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</si>
  <si>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</si>
  <si>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</si>
  <si>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</si>
  <si>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</si>
  <si>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</si>
  <si>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</si>
  <si>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</si>
  <si>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</si>
  <si>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</si>
  <si>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</si>
  <si>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</si>
  <si>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</si>
  <si>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</si>
  <si>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</si>
  <si>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</si>
  <si>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</si>
  <si>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</si>
  <si>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</si>
  <si>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</si>
  <si>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</si>
  <si>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</si>
  <si>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</si>
  <si>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</si>
  <si>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</si>
  <si>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</si>
  <si>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</si>
  <si>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</si>
  <si>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</si>
  <si>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</si>
  <si>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</si>
  <si>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</si>
  <si>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</si>
  <si>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</si>
  <si>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</si>
  <si>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</si>
  <si>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</si>
  <si>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</si>
  <si>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</si>
  <si>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</si>
  <si>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</si>
  <si>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</si>
  <si>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</si>
  <si>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</si>
  <si>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</si>
  <si>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</si>
  <si>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</si>
  <si>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</si>
  <si>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</si>
  <si>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</si>
  <si>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</si>
  <si>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</si>
  <si>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</si>
  <si>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</si>
  <si>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</si>
  <si>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</si>
  <si>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</si>
  <si>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</si>
  <si>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</si>
  <si>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</si>
  <si>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</si>
  <si>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</si>
  <si>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</si>
  <si>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</si>
  <si>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</si>
  <si>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</si>
  <si>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</si>
  <si>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</si>
  <si>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</si>
  <si>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</si>
  <si>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</si>
  <si>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</si>
  <si>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</si>
  <si>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</si>
  <si>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</si>
  <si>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</si>
  <si>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</si>
  <si>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</si>
  <si>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</si>
  <si>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</si>
  <si>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</si>
  <si>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</si>
  <si>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</si>
  <si>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</si>
  <si>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</si>
  <si>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</si>
  <si>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</si>
  <si>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</si>
  <si>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</si>
  <si>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</si>
  <si>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</si>
  <si>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</si>
  <si>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</si>
  <si>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</si>
  <si>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</si>
  <si>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</si>
  <si>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</si>
  <si>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</si>
  <si>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</si>
  <si>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</si>
  <si>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</si>
  <si>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</si>
  <si>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</si>
  <si>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</si>
  <si>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</si>
  <si>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</si>
  <si>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</si>
  <si>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</si>
  <si>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</si>
  <si>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</si>
  <si>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</si>
  <si>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</si>
  <si>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</si>
  <si>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</si>
  <si>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</si>
  <si>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</si>
  <si>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</si>
  <si>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</si>
  <si>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</si>
  <si>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</si>
  <si>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</si>
  <si>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</si>
  <si>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</si>
  <si>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</si>
  <si>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</si>
  <si>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</si>
  <si>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</si>
  <si>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</si>
  <si>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</si>
  <si>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</si>
  <si>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</si>
  <si>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</si>
  <si>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</si>
  <si>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</si>
  <si>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</si>
  <si>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</si>
  <si>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</si>
  <si>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</si>
  <si>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</si>
  <si>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</si>
  <si>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</si>
  <si>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</si>
  <si>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</si>
  <si>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</si>
  <si>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</si>
  <si>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</si>
  <si>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</si>
  <si>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</si>
  <si>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</si>
  <si>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</si>
  <si>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</si>
  <si>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</si>
  <si>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</si>
  <si>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</si>
  <si>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</si>
  <si>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</si>
  <si>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</si>
  <si>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</si>
  <si>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</si>
  <si>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</si>
  <si>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</si>
  <si>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</si>
  <si>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</si>
  <si>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</si>
  <si>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</si>
  <si>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</si>
  <si>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</si>
  <si>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</si>
  <si>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</si>
  <si>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</si>
  <si>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</si>
  <si>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</si>
  <si>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</si>
  <si>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</si>
  <si>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</si>
  <si>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</si>
  <si>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</si>
  <si>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</si>
  <si>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</si>
  <si>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</si>
  <si>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</si>
  <si>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</si>
  <si>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</si>
  <si>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</si>
  <si>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</si>
  <si>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</si>
  <si>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</si>
  <si>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</si>
  <si>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</si>
  <si>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</si>
  <si>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</si>
  <si>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</si>
  <si>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</si>
  <si>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</si>
  <si>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</si>
  <si>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</si>
  <si>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</si>
  <si>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</si>
  <si>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</si>
  <si>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</si>
  <si>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</si>
  <si>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</si>
  <si>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</si>
  <si>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</si>
  <si>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</si>
  <si>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</si>
  <si>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</si>
  <si>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</si>
  <si>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</si>
  <si>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</si>
  <si>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</si>
  <si>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</si>
  <si>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</si>
  <si>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</si>
  <si>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</si>
  <si>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</si>
  <si>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</si>
  <si>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</si>
  <si>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</si>
  <si>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</si>
  <si>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</si>
  <si>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</si>
  <si>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</si>
  <si>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</si>
  <si>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</si>
  <si>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</si>
  <si>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</si>
  <si>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</si>
  <si>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</si>
  <si>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</si>
  <si>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</si>
  <si>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</si>
  <si>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</si>
  <si>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</si>
  <si>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</si>
  <si>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</si>
  <si>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</si>
  <si>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</si>
  <si>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</si>
  <si>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</si>
  <si>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</si>
  <si>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</si>
  <si>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</si>
  <si>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</si>
  <si>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</si>
  <si>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</si>
  <si>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</si>
  <si>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</si>
  <si>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</si>
  <si>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</si>
  <si>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</si>
  <si>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</si>
  <si>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</si>
  <si>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</si>
  <si>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</si>
  <si>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</si>
  <si>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</si>
  <si>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</si>
  <si>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</si>
  <si>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</si>
  <si>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</si>
  <si>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</si>
  <si>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</si>
  <si>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</si>
  <si>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</si>
  <si>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</si>
  <si>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</si>
  <si>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</si>
  <si>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</si>
  <si>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</si>
  <si>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</si>
  <si>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</si>
  <si>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</si>
  <si>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</si>
  <si>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</si>
  <si>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</si>
  <si>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</si>
  <si>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</si>
  <si>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</si>
  <si>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</si>
  <si>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</si>
  <si>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</si>
  <si>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</si>
  <si>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</si>
  <si>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</si>
  <si>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</si>
  <si>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</si>
  <si>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</si>
  <si>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</si>
  <si>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</si>
  <si>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</si>
  <si>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</si>
  <si>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</si>
  <si>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</si>
  <si>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</si>
  <si>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</si>
  <si>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</si>
  <si>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</si>
  <si>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</si>
  <si>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</si>
  <si>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</si>
  <si>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</si>
  <si>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</si>
  <si>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</si>
  <si>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</si>
  <si>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</si>
  <si>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</si>
  <si>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</si>
  <si>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</si>
  <si>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</si>
  <si>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</si>
  <si>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</si>
  <si>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</si>
  <si>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</si>
  <si>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</si>
  <si>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</si>
  <si>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</si>
  <si>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</si>
  <si>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</si>
  <si>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</si>
  <si>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</si>
  <si>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</si>
  <si>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</si>
  <si>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</si>
  <si>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</si>
  <si>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</si>
  <si>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</si>
  <si>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</si>
  <si>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</si>
  <si>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</si>
  <si>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</si>
  <si>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</si>
  <si>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</si>
  <si>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</si>
  <si>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</si>
  <si>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</si>
  <si>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</si>
  <si>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</si>
  <si>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</si>
  <si>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</si>
  <si>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</si>
  <si>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</si>
  <si>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</si>
  <si>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</si>
  <si>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</si>
  <si>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</si>
  <si>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</si>
  <si>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</si>
  <si>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</si>
  <si>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</si>
  <si>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</si>
  <si>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</si>
  <si>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</si>
  <si>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</si>
  <si>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</si>
  <si>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</si>
  <si>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</si>
  <si>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</si>
  <si>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</si>
  <si>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</si>
  <si>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</si>
  <si>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</si>
  <si>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</si>
  <si>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</si>
  <si>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</si>
  <si>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</si>
  <si>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</si>
  <si>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</si>
  <si>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</si>
  <si>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</si>
  <si>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</si>
  <si>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</si>
  <si>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</si>
  <si>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</si>
  <si>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</si>
  <si>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</si>
  <si>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</si>
  <si>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</si>
  <si>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</si>
  <si>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</si>
  <si>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</si>
  <si>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</si>
  <si>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</si>
  <si>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</si>
  <si>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</si>
  <si>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</si>
  <si>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</si>
  <si>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</si>
  <si>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</si>
  <si>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</si>
  <si>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</si>
  <si>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</si>
  <si>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</si>
  <si>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</si>
  <si>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</si>
  <si>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</si>
  <si>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</si>
  <si>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</si>
  <si>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</si>
  <si>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</si>
  <si>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</si>
  <si>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</si>
  <si>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</si>
  <si>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</si>
  <si>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</si>
  <si>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</si>
  <si>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</si>
  <si>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</si>
  <si>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</si>
  <si>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</si>
  <si>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</si>
  <si>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</si>
  <si>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</si>
  <si>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</si>
  <si>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</si>
  <si>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</si>
  <si>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</si>
  <si>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</si>
  <si>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</si>
  <si>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</si>
  <si>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</si>
  <si>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</si>
  <si>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</si>
  <si>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</si>
  <si>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</si>
  <si>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</si>
  <si>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</si>
  <si>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</si>
  <si>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</si>
  <si>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</si>
  <si>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</si>
  <si>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</si>
  <si>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</si>
  <si>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</si>
  <si>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</si>
  <si>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</si>
  <si>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</si>
  <si>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</si>
  <si>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</si>
  <si>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</si>
  <si>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</si>
  <si>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</si>
  <si>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</si>
  <si>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</si>
  <si>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</si>
  <si>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</si>
  <si>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</si>
  <si>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</si>
  <si>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</si>
  <si>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</si>
  <si>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</si>
  <si>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</si>
  <si>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</si>
  <si>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</si>
  <si>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</si>
  <si>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</si>
  <si>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</si>
  <si>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</si>
  <si>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</si>
  <si>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</si>
  <si>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</si>
  <si>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</si>
  <si>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</si>
  <si>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</si>
  <si>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</si>
  <si>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</si>
  <si>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</si>
  <si>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</si>
  <si>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</si>
  <si>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</si>
  <si>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</si>
  <si>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</si>
  <si>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</si>
  <si>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</si>
  <si>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</si>
  <si>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</si>
  <si>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</si>
  <si>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</si>
  <si>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</si>
  <si>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</si>
  <si>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</si>
  <si>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</si>
  <si>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</si>
  <si>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</si>
  <si>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</si>
  <si>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</si>
  <si>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</si>
  <si>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</si>
  <si>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</si>
  <si>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</si>
  <si>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</si>
  <si>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</si>
  <si>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</si>
  <si>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</si>
  <si>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</si>
  <si>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</si>
  <si>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</si>
  <si>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</si>
  <si>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</si>
  <si>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</si>
  <si>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</si>
  <si>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</si>
  <si>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</si>
  <si>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</si>
  <si>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</si>
  <si>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</si>
  <si>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</si>
  <si>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</si>
  <si>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</si>
  <si>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</si>
  <si>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</si>
  <si>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</si>
  <si>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</si>
  <si>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</si>
  <si>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</si>
  <si>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</si>
  <si>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</si>
  <si>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</si>
  <si>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</si>
  <si>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</si>
  <si>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</si>
  <si>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</si>
  <si>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</si>
  <si>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</si>
  <si>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</si>
  <si>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</si>
  <si>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</si>
  <si>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</si>
  <si>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</si>
  <si>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</si>
  <si>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</si>
  <si>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</si>
  <si>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</si>
  <si>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</si>
  <si>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</si>
  <si>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</si>
  <si>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</si>
  <si>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</si>
  <si>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</si>
  <si>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</si>
  <si>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</si>
  <si>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</si>
  <si>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</si>
  <si>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</si>
  <si>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</si>
  <si>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</si>
  <si>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</si>
  <si>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</si>
  <si>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</si>
  <si>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</si>
  <si>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</si>
  <si>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</si>
  <si>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</si>
  <si>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</si>
  <si>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</si>
  <si>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</si>
  <si>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</si>
  <si>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</si>
  <si>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</si>
  <si>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</si>
  <si>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</si>
  <si>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</si>
  <si>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</si>
  <si>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</si>
  <si>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</si>
  <si>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</si>
  <si>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</si>
  <si>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</si>
  <si>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</si>
  <si>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</si>
  <si>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</si>
  <si>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</si>
  <si>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</si>
  <si>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</si>
  <si>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</si>
  <si>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</si>
  <si>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</si>
  <si>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</si>
  <si>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</si>
  <si>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</si>
  <si>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</si>
  <si>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</si>
  <si>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</si>
  <si>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</si>
  <si>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</si>
  <si>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</si>
  <si>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</si>
  <si>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</si>
  <si>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</si>
  <si>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</si>
  <si>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</si>
  <si>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</si>
  <si>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</si>
  <si>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</si>
  <si>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</si>
  <si>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</si>
  <si>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</si>
  <si>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</si>
  <si>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</si>
  <si>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</si>
  <si>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</si>
  <si>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</si>
  <si>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</si>
  <si>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</si>
  <si>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</si>
  <si>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</si>
  <si>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</si>
  <si>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</si>
  <si>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</si>
  <si>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</si>
  <si>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</si>
  <si>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</si>
  <si>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</si>
  <si>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</si>
  <si>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</si>
  <si>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</si>
  <si>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</si>
  <si>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</si>
  <si>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</si>
  <si>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</si>
  <si>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</si>
  <si>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</si>
  <si>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</si>
  <si>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</si>
  <si>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</si>
  <si>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</si>
  <si>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</si>
  <si>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</si>
  <si>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</si>
  <si>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</si>
  <si>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</si>
  <si>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</si>
  <si>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</si>
  <si>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</si>
  <si>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</si>
  <si>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</si>
  <si>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</si>
  <si>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</si>
  <si>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</si>
  <si>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</si>
  <si>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</si>
  <si>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</si>
  <si>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</si>
  <si>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</si>
  <si>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</si>
  <si>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</si>
  <si>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</si>
  <si>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</si>
  <si>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</si>
  <si>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</si>
  <si>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</si>
  <si>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</si>
  <si>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</si>
  <si>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</si>
  <si>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</si>
  <si>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</si>
  <si>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</si>
  <si>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</si>
  <si>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</si>
  <si>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</si>
  <si>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</si>
  <si>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</si>
  <si>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</si>
  <si>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</si>
  <si>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</si>
  <si>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</si>
  <si>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</si>
  <si>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</si>
  <si>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</si>
  <si>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</si>
  <si>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</si>
  <si>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</si>
  <si>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</si>
  <si>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</si>
  <si>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</si>
  <si>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</si>
  <si>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</si>
  <si>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</si>
  <si>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</si>
  <si>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</si>
  <si>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</si>
  <si>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</si>
  <si>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</si>
  <si>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</si>
  <si>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</si>
  <si>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</si>
  <si>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</si>
  <si>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</si>
  <si>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</si>
  <si>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</si>
  <si>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</si>
  <si>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</si>
  <si>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</si>
  <si>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</si>
  <si>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</si>
  <si>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</si>
  <si>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</si>
  <si>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</si>
  <si>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</si>
  <si>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</si>
  <si>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</si>
  <si>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</si>
  <si>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</si>
  <si>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</si>
  <si>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</si>
  <si>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</si>
  <si>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</si>
  <si>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</si>
  <si>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</si>
  <si>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</si>
  <si>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</si>
  <si>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</si>
  <si>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</si>
  <si>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</si>
  <si>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</si>
  <si>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</si>
  <si>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</si>
  <si>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</si>
  <si>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</si>
  <si>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</si>
  <si>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</si>
  <si>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</si>
  <si>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</si>
  <si>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</si>
  <si>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</si>
  <si>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</si>
  <si>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</si>
  <si>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</si>
  <si>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</si>
  <si>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</si>
  <si>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</si>
  <si>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</si>
  <si>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</si>
  <si>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</si>
  <si>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</si>
  <si>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</si>
  <si>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</si>
  <si>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</si>
  <si>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</si>
  <si>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</si>
  <si>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</si>
  <si>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</si>
  <si>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</si>
  <si>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</si>
  <si>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</si>
  <si>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</si>
  <si>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</si>
  <si>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</si>
  <si>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</si>
  <si>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</si>
  <si>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</si>
  <si>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</si>
  <si>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</si>
  <si>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</si>
  <si>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</si>
  <si>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</si>
  <si>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</si>
  <si>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</si>
  <si>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</si>
  <si>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</si>
  <si>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</si>
  <si>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</si>
  <si>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</si>
  <si>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</si>
  <si>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</si>
  <si>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</si>
  <si>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</si>
  <si>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</si>
  <si>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</si>
  <si>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</si>
  <si>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</si>
  <si>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</si>
  <si>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</si>
  <si>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</si>
  <si>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</si>
  <si>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</si>
  <si>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</si>
  <si>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</si>
  <si>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</si>
  <si>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</si>
  <si>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</si>
  <si>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</si>
  <si>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</si>
  <si>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</si>
  <si>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</si>
  <si>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</si>
  <si>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</si>
  <si>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</si>
  <si>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</si>
  <si>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</si>
  <si>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</si>
  <si>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</si>
  <si>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</si>
  <si>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</si>
  <si>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</si>
  <si>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</si>
  <si>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</si>
  <si>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</si>
  <si>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</si>
  <si>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</si>
  <si>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</si>
  <si>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</si>
  <si>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</si>
  <si>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</si>
  <si>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</si>
  <si>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</si>
  <si>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</si>
  <si>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</si>
  <si>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</si>
  <si>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</si>
  <si>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</si>
  <si>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</si>
  <si>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</si>
  <si>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</si>
  <si>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</si>
  <si>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</si>
  <si>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</si>
  <si>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</si>
  <si>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</si>
  <si>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</si>
  <si>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</si>
  <si>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</si>
  <si>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</si>
  <si>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</si>
  <si>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</si>
  <si>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</si>
  <si>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</si>
  <si>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</si>
  <si>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</si>
  <si>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</si>
  <si>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</si>
  <si>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</si>
  <si>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</si>
  <si>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</si>
  <si>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</si>
  <si>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</si>
  <si>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</si>
  <si>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</si>
  <si>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</si>
  <si>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</si>
  <si>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</si>
  <si>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</si>
  <si>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</si>
  <si>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</si>
  <si>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</si>
  <si>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</si>
  <si>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</si>
  <si>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</si>
  <si>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</si>
  <si>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</si>
  <si>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</si>
  <si>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</si>
  <si>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</si>
  <si>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</si>
  <si>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</si>
  <si>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</si>
  <si>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</si>
  <si>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</si>
  <si>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</si>
  <si>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</si>
  <si>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</si>
  <si>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</si>
  <si>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</si>
  <si>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</si>
  <si>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</si>
  <si>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</si>
  <si>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</si>
  <si>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</si>
  <si>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</si>
  <si>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</si>
  <si>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</si>
  <si>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</si>
  <si>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</si>
  <si>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</si>
  <si>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</si>
  <si>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</si>
  <si>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</si>
  <si>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</si>
  <si>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</si>
  <si>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</si>
  <si>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</si>
  <si>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</si>
  <si>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</si>
  <si>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</si>
  <si>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</si>
  <si>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</si>
  <si>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</si>
  <si>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</si>
  <si>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</si>
  <si>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</si>
  <si>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</si>
  <si>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</si>
  <si>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</si>
  <si>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</si>
  <si>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</si>
  <si>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</si>
  <si>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</si>
  <si>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</si>
  <si>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</si>
  <si>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</si>
  <si>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</si>
  <si>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</si>
  <si>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</si>
  <si>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</si>
  <si>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</si>
  <si>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</si>
  <si>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</si>
  <si>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</si>
  <si>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</si>
  <si>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</si>
  <si>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</si>
  <si>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</si>
  <si>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</si>
  <si>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</si>
  <si>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</si>
  <si>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</si>
  <si>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</si>
  <si>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</si>
  <si>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</si>
  <si>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</si>
  <si>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</si>
  <si>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</si>
  <si>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</si>
  <si>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</si>
  <si>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</si>
  <si>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</si>
  <si>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</si>
  <si>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</si>
  <si>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</si>
  <si>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</si>
  <si>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</si>
  <si>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</si>
  <si>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</si>
  <si>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</si>
  <si>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</si>
  <si>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</si>
  <si>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</si>
  <si>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</si>
  <si>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</si>
  <si>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</si>
  <si>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</si>
  <si>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</si>
  <si>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</si>
  <si>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</si>
  <si>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</si>
  <si>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</si>
  <si>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</si>
  <si>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</si>
  <si>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</si>
  <si>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</si>
  <si>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</si>
  <si>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</si>
  <si>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</si>
  <si>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</si>
  <si>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</si>
  <si>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</si>
  <si>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</si>
  <si>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</si>
  <si>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</si>
  <si>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</si>
  <si>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</si>
  <si>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</si>
  <si>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</si>
  <si>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</si>
  <si>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</si>
  <si>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</si>
  <si>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</si>
  <si>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</si>
  <si>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</si>
  <si>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</si>
  <si>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</si>
  <si>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</si>
  <si>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</si>
  <si>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</si>
  <si>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</si>
  <si>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</si>
  <si>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</si>
  <si>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</si>
  <si>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</si>
  <si>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</si>
  <si>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</si>
  <si>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</si>
  <si>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</si>
  <si>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</si>
  <si>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</si>
  <si>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</si>
  <si>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</si>
  <si>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</si>
  <si>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</si>
  <si>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</si>
  <si>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</si>
  <si>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</si>
  <si>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</si>
  <si>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</si>
  <si>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</si>
  <si>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</si>
  <si>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</si>
  <si>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</si>
  <si>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</si>
  <si>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</si>
  <si>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</si>
  <si>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</si>
  <si>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</si>
  <si>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</si>
  <si>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</si>
  <si>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</si>
  <si>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</si>
  <si>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</si>
  <si>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</si>
  <si>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</si>
  <si>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</si>
  <si>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</si>
  <si>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</si>
  <si>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</si>
  <si>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</si>
  <si>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</si>
  <si>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</si>
  <si>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</si>
  <si>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</si>
  <si>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</si>
  <si>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</si>
  <si>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</si>
  <si>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</si>
  <si>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</si>
  <si>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</si>
  <si>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</si>
  <si>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</si>
  <si>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</si>
  <si>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</si>
  <si>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</si>
  <si>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</si>
  <si>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</si>
  <si>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</si>
  <si>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</si>
  <si>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</si>
  <si>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</si>
  <si>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</si>
  <si>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</si>
  <si>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</si>
  <si>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</si>
  <si>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</si>
  <si>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</si>
  <si>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</si>
  <si>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</si>
  <si>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</si>
  <si>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</si>
  <si>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</si>
  <si>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</si>
  <si>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</si>
  <si>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</si>
  <si>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</si>
  <si>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</si>
  <si>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</si>
  <si>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</si>
  <si>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</si>
  <si>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</si>
  <si>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</si>
  <si>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</si>
  <si>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</si>
  <si>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</si>
  <si>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</si>
  <si>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</si>
  <si>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</si>
  <si>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</si>
  <si>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</si>
  <si>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</si>
  <si>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</si>
  <si>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</si>
  <si>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</si>
  <si>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</si>
  <si>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</si>
  <si>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</si>
  <si>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</si>
  <si>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</si>
  <si>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</si>
  <si>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</si>
  <si>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</si>
  <si>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</si>
  <si>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</si>
  <si>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</si>
  <si>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</si>
  <si>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</si>
  <si>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</si>
  <si>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</si>
  <si>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</si>
  <si>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</si>
  <si>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</si>
  <si>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</si>
  <si>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</si>
  <si>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</si>
  <si>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</si>
  <si>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</si>
  <si>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</si>
  <si>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</si>
  <si>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</si>
  <si>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</si>
  <si>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</si>
  <si>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</si>
  <si>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</si>
  <si>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</si>
  <si>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</si>
  <si>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</si>
  <si>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</si>
  <si>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</si>
  <si>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</si>
  <si>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</si>
  <si>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</si>
  <si>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</si>
  <si>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</si>
  <si>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</si>
  <si>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</si>
  <si>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</si>
  <si>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</si>
  <si>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</si>
  <si>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</si>
  <si>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</si>
  <si>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</si>
  <si>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</si>
  <si>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</si>
  <si>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</si>
  <si>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</si>
  <si>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</si>
  <si>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</si>
  <si>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</si>
  <si>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</si>
  <si>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</si>
  <si>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</si>
  <si>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</si>
  <si>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</si>
  <si>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</si>
  <si>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</si>
  <si>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</si>
  <si>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</si>
  <si>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</si>
  <si>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</si>
  <si>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</si>
  <si>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</si>
  <si>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</si>
  <si>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</si>
  <si>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</si>
  <si>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</si>
  <si>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</si>
  <si>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</si>
  <si>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</si>
  <si>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</si>
  <si>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</si>
  <si>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</si>
  <si>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</si>
  <si>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</si>
  <si>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</si>
  <si>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</si>
  <si>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</si>
  <si>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</si>
  <si>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</si>
  <si>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</si>
  <si>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</si>
  <si>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</si>
  <si>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</si>
  <si>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</si>
  <si>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</si>
  <si>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</si>
  <si>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</si>
  <si>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</si>
  <si>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</si>
  <si>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</si>
  <si>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</si>
  <si>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</si>
  <si>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</si>
  <si>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</si>
  <si>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</si>
  <si>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</si>
  <si>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</si>
  <si>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</si>
  <si>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</si>
  <si>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</si>
  <si>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</si>
  <si>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</si>
  <si>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</si>
  <si>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</si>
  <si>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</si>
  <si>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</si>
  <si>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</si>
  <si>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</si>
  <si>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</si>
  <si>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</si>
  <si>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</si>
  <si>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</si>
  <si>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</si>
  <si>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</si>
  <si>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</si>
  <si>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</si>
  <si>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</si>
  <si>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</si>
  <si>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</si>
  <si>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</si>
  <si>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</si>
  <si>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</si>
  <si>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</si>
  <si>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</si>
  <si>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</si>
  <si>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</si>
  <si>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</si>
  <si>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</si>
  <si>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</si>
  <si>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</si>
  <si>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</si>
  <si>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</si>
  <si>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</si>
  <si>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</si>
  <si>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</si>
  <si>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</si>
  <si>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</si>
  <si>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</si>
  <si>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</si>
  <si>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</si>
  <si>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</si>
  <si>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</si>
  <si>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</si>
  <si>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</si>
  <si>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</si>
  <si>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</si>
  <si>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</si>
  <si>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</si>
  <si>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</si>
  <si>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</si>
  <si>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</si>
  <si>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</si>
  <si>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</si>
  <si>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</si>
  <si>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</si>
  <si>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</si>
  <si>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</si>
  <si>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</si>
  <si>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</si>
  <si>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</si>
  <si>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</si>
  <si>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</si>
  <si>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</si>
  <si>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</si>
  <si>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</si>
  <si>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</si>
  <si>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</si>
  <si>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</si>
  <si>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</si>
  <si>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</si>
  <si>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</si>
  <si>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</si>
  <si>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</si>
  <si>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</si>
  <si>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</si>
  <si>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</si>
  <si>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</si>
  <si>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</si>
  <si>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</si>
  <si>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</si>
  <si>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</si>
  <si>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</si>
  <si>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</si>
  <si>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</si>
  <si>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</si>
  <si>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</si>
  <si>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</si>
  <si>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</si>
  <si>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</si>
  <si>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</si>
  <si>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</si>
  <si>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</si>
  <si>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</si>
  <si>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</si>
  <si>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</si>
  <si>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</si>
  <si>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</si>
  <si>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</si>
  <si>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</si>
  <si>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</si>
  <si>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</si>
  <si>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</si>
  <si>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</si>
  <si>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</si>
  <si>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</si>
  <si>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</si>
  <si>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</si>
  <si>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</si>
  <si>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</si>
  <si>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</si>
  <si>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</si>
  <si>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</si>
  <si>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</si>
  <si>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</si>
  <si>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</si>
  <si>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</si>
  <si>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</si>
  <si>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</si>
  <si>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</si>
  <si>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</si>
  <si>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</si>
  <si>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</si>
  <si>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</si>
  <si>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</si>
  <si>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</si>
  <si>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</si>
  <si>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</si>
  <si>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</si>
  <si>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</si>
  <si>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</si>
  <si>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</si>
  <si>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</si>
  <si>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</si>
  <si>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</si>
  <si>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</si>
  <si>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</si>
  <si>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</si>
  <si>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</si>
  <si>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</si>
  <si>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</si>
  <si>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</si>
  <si>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</si>
  <si>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</si>
  <si>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</si>
  <si>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</si>
  <si>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</si>
  <si>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</si>
  <si>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</si>
  <si>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</si>
  <si>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</si>
  <si>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</si>
  <si>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</si>
  <si>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</si>
  <si>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</si>
  <si>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</si>
  <si>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</si>
  <si>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</si>
  <si>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</si>
  <si>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</si>
  <si>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</si>
  <si>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</si>
  <si>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</si>
  <si>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</si>
  <si>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</si>
  <si>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</si>
  <si>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</si>
  <si>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</si>
  <si>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</si>
  <si>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</si>
  <si>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</si>
  <si>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</si>
  <si>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</si>
  <si>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</si>
  <si>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</si>
  <si>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</si>
  <si>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</si>
  <si>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</si>
  <si>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</si>
  <si>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</si>
  <si>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</si>
  <si>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</si>
  <si>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</si>
  <si>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</si>
  <si>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</si>
  <si>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</si>
  <si>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</si>
  <si>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</si>
  <si>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</si>
  <si>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</si>
  <si>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</si>
  <si>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</si>
  <si>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</si>
  <si>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</si>
  <si>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</si>
  <si>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</si>
  <si>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</si>
  <si>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</si>
  <si>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</si>
  <si>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</si>
  <si>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</si>
  <si>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</si>
  <si>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</si>
  <si>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</si>
  <si>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</si>
  <si>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</si>
  <si>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</si>
  <si>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</si>
  <si>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</si>
  <si>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</si>
  <si>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</si>
  <si>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</si>
  <si>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</si>
  <si>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</si>
  <si>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</si>
  <si>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</si>
  <si>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</si>
  <si>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</si>
  <si>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</si>
  <si>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</si>
  <si>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</si>
  <si>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</si>
  <si>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</si>
  <si>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</si>
  <si>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</si>
  <si>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</si>
  <si>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</si>
  <si>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</si>
  <si>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</si>
  <si>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</si>
  <si>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</si>
  <si>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</si>
  <si>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</si>
  <si>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</si>
  <si>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</si>
  <si>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</si>
  <si>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</si>
  <si>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</si>
  <si>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</si>
  <si>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</si>
  <si>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</si>
  <si>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</si>
  <si>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</si>
  <si>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</si>
  <si>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</si>
  <si>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</si>
  <si>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</si>
  <si>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</si>
  <si>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</si>
  <si>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</si>
  <si>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</si>
  <si>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</si>
  <si>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</si>
  <si>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</si>
  <si>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</si>
  <si>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</si>
  <si>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</si>
  <si>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</si>
  <si>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</si>
  <si>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</si>
  <si>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</si>
  <si>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</si>
  <si>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</si>
  <si>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</si>
  <si>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</si>
  <si>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</si>
  <si>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</si>
  <si>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</si>
  <si>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</si>
  <si>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</si>
  <si>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</si>
  <si>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</si>
  <si>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</si>
  <si>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</si>
  <si>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</si>
  <si>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</si>
  <si>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</si>
  <si>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</si>
  <si>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</si>
  <si>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</si>
  <si>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</si>
  <si>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</si>
  <si>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</si>
  <si>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</si>
  <si>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</si>
  <si>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</si>
  <si>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</si>
  <si>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</si>
  <si>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</si>
  <si>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</si>
  <si>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</si>
  <si>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</si>
  <si>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</si>
  <si>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</si>
  <si>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</si>
  <si>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</si>
  <si>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</si>
  <si>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</si>
  <si>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</si>
  <si>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</si>
  <si>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</si>
  <si>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</si>
  <si>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</si>
  <si>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</si>
  <si>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</si>
  <si>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</si>
  <si>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</si>
  <si>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</si>
  <si>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</si>
  <si>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</si>
  <si>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</si>
  <si>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</si>
  <si>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</si>
  <si>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</si>
  <si>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</si>
  <si>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</si>
  <si>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</si>
  <si>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</si>
  <si>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</si>
  <si>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</si>
  <si>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</si>
  <si>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</si>
  <si>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</si>
  <si>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</si>
  <si>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</si>
  <si>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</si>
  <si>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</si>
  <si>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</si>
  <si>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</si>
  <si>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</si>
  <si>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</si>
  <si>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</si>
  <si>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</si>
  <si>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</si>
  <si>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</si>
  <si>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</si>
  <si>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</si>
  <si>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</si>
  <si>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</si>
  <si>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</si>
  <si>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</si>
  <si>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</si>
  <si>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</si>
  <si>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</si>
  <si>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</si>
  <si>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</si>
  <si>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</si>
  <si>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</si>
  <si>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</si>
  <si>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</si>
  <si>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</si>
  <si>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</si>
  <si>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</si>
  <si>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</si>
  <si>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</si>
  <si>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</si>
  <si>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</si>
  <si>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</si>
  <si>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</si>
  <si>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</si>
  <si>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</si>
  <si>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</si>
  <si>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</si>
  <si>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</si>
  <si>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</si>
  <si>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</si>
  <si>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</si>
  <si>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</si>
  <si>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</si>
  <si>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</si>
  <si>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</si>
  <si>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</si>
  <si>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</si>
  <si>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</si>
  <si>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</si>
  <si>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</si>
  <si>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</si>
  <si>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</si>
  <si>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</si>
  <si>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</si>
  <si>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</si>
  <si>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</si>
  <si>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</si>
  <si>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</si>
  <si>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</si>
  <si>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</si>
  <si>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</si>
  <si>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</si>
  <si>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</si>
  <si>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</si>
  <si>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</si>
  <si>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</si>
  <si>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</si>
  <si>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</si>
  <si>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</si>
  <si>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</si>
  <si>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</si>
  <si>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</si>
  <si>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</si>
  <si>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</si>
  <si>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</si>
  <si>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</si>
  <si>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</si>
  <si>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</si>
  <si>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</si>
  <si>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</si>
  <si>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</si>
  <si>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</si>
  <si>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</si>
  <si>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</si>
  <si>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</si>
  <si>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</si>
  <si>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</si>
  <si>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</si>
  <si>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</si>
  <si>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</si>
  <si>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</si>
  <si>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</si>
  <si>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</si>
  <si>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</si>
  <si>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</si>
  <si>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</si>
  <si>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</si>
  <si>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</si>
  <si>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</si>
  <si>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</si>
  <si>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</si>
  <si>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</si>
  <si>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</si>
  <si>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</si>
  <si>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</si>
  <si>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</si>
  <si>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</si>
  <si>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</si>
  <si>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</si>
  <si>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</si>
  <si>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</si>
  <si>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</si>
  <si>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</si>
  <si>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</si>
  <si>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</si>
  <si>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</si>
  <si>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</si>
  <si>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</si>
  <si>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</si>
  <si>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</si>
  <si>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</si>
  <si>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</si>
  <si>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</si>
  <si>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</si>
  <si>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</si>
  <si>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</si>
  <si>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</si>
  <si>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</si>
  <si>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</si>
  <si>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</si>
  <si>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</si>
  <si>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</si>
  <si>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</si>
  <si>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</si>
  <si>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</si>
  <si>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</si>
  <si>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</si>
  <si>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</si>
  <si>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</si>
  <si>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</si>
  <si>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</si>
  <si>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</si>
  <si>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</si>
  <si>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</si>
  <si>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</si>
  <si>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</si>
  <si>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</si>
  <si>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</si>
  <si>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</si>
  <si>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</si>
  <si>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</si>
  <si>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</si>
  <si>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</si>
  <si>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</si>
  <si>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</si>
  <si>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</si>
  <si>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</si>
  <si>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</si>
  <si>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</si>
  <si>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</si>
  <si>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</si>
  <si>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</si>
  <si>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</si>
  <si>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</si>
  <si>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</si>
  <si>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</si>
  <si>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</si>
  <si>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</si>
  <si>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</si>
  <si>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</si>
  <si>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</si>
  <si>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</si>
  <si>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</si>
  <si>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</si>
  <si>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</si>
  <si>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</si>
  <si>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</si>
  <si>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</si>
  <si>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</si>
  <si>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</si>
  <si>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</si>
  <si>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</si>
  <si>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</si>
  <si>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</si>
  <si>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</si>
  <si>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</si>
  <si>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</si>
  <si>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</si>
  <si>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</si>
  <si>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</si>
  <si>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</si>
  <si>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</si>
  <si>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</si>
  <si>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</si>
  <si>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</si>
  <si>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</si>
  <si>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</si>
  <si>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</si>
  <si>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</si>
  <si>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</si>
  <si>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</si>
  <si>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</si>
  <si>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</si>
  <si>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</si>
  <si>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</si>
  <si>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</si>
  <si>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</si>
  <si>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</si>
  <si>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</si>
  <si>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</si>
  <si>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</si>
  <si>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</si>
  <si>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</si>
  <si>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</si>
  <si>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</si>
  <si>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</si>
  <si>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</si>
  <si>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</si>
  <si>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</si>
  <si>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</si>
  <si>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</si>
  <si>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</si>
  <si>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</si>
  <si>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</si>
  <si>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</si>
  <si>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</si>
  <si>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</si>
  <si>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</si>
  <si>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</si>
  <si>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</si>
  <si>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</si>
  <si>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</si>
  <si>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</si>
  <si>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</si>
  <si>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</si>
  <si>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</si>
  <si>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</si>
  <si>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</si>
  <si>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</si>
  <si>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</si>
  <si>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</si>
  <si>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</si>
  <si>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</si>
  <si>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</si>
  <si>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</si>
  <si>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</si>
  <si>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</si>
  <si>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</si>
  <si>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</si>
  <si>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</si>
  <si>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</si>
  <si>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</si>
  <si>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</si>
  <si>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</si>
  <si>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</si>
  <si>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</si>
  <si>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</si>
  <si>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</si>
  <si>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</si>
  <si>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</si>
  <si>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</si>
  <si>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</si>
  <si>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</si>
  <si>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</si>
  <si>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</si>
  <si>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</si>
  <si>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</si>
  <si>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</si>
  <si>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</si>
  <si>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</si>
  <si>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</si>
  <si>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</si>
  <si>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</si>
  <si>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</si>
  <si>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</si>
  <si>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</si>
  <si>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</si>
  <si>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</si>
  <si>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</si>
  <si>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</si>
  <si>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</si>
  <si>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</si>
  <si>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</si>
  <si>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</si>
  <si>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</si>
  <si>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</si>
  <si>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</si>
  <si>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</si>
  <si>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</si>
  <si>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</si>
  <si>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</si>
  <si>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</si>
  <si>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</si>
  <si>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</si>
  <si>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</si>
  <si>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</si>
  <si>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</si>
  <si>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</si>
  <si>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</si>
  <si>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</si>
  <si>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</si>
  <si>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</si>
  <si>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</si>
  <si>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</si>
  <si>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</si>
  <si>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</si>
  <si>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</si>
  <si>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</si>
  <si>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</si>
  <si>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</si>
  <si>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</si>
  <si>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</si>
  <si>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</si>
  <si>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</si>
  <si>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</si>
  <si>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</si>
  <si>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</si>
  <si>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</si>
  <si>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</si>
  <si>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</si>
  <si>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</si>
  <si>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</si>
  <si>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</si>
  <si>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</si>
  <si>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</si>
  <si>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</si>
  <si>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</si>
  <si>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</si>
  <si>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</si>
  <si>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</si>
  <si>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</si>
  <si>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</si>
  <si>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</si>
  <si>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</si>
  <si>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</si>
  <si>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</si>
  <si>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</si>
  <si>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</si>
  <si>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</si>
  <si>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</si>
  <si>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</si>
  <si>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</si>
  <si>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</si>
  <si>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</si>
  <si>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</si>
  <si>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</si>
  <si>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</si>
  <si>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</si>
  <si>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</si>
  <si>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</si>
  <si>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</si>
  <si>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</si>
  <si>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</si>
  <si>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</si>
  <si>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</si>
  <si>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</si>
  <si>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</si>
  <si>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</si>
  <si>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</si>
  <si>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</si>
  <si>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</si>
  <si>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</si>
  <si>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</si>
  <si>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</si>
  <si>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</si>
  <si>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</si>
  <si>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</si>
  <si>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</si>
  <si>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</si>
  <si>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</si>
  <si>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</si>
  <si>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</si>
  <si>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</si>
  <si>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</si>
  <si>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</si>
  <si>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</si>
  <si>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</si>
  <si>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</si>
  <si>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</si>
  <si>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</si>
  <si>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</si>
  <si>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</si>
  <si>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</si>
  <si>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</si>
  <si>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</si>
  <si>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</si>
  <si>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</si>
  <si>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</si>
  <si>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</si>
  <si>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</si>
  <si>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</si>
  <si>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</si>
  <si>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</si>
  <si>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</si>
  <si>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</si>
  <si>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</si>
  <si>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</si>
  <si>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</si>
  <si>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</si>
  <si>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</si>
  <si>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</si>
  <si>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</si>
  <si>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</si>
  <si>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</si>
  <si>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</si>
  <si>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</si>
  <si>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</si>
  <si>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</si>
  <si>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</si>
  <si>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</si>
  <si>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</si>
  <si>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</si>
  <si>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</si>
  <si>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</si>
  <si>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</si>
  <si>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</si>
  <si>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</si>
  <si>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</si>
  <si>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</si>
  <si>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</si>
  <si>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</si>
  <si>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</si>
  <si>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</si>
  <si>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</si>
  <si>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</si>
  <si>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</si>
  <si>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</si>
  <si>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</si>
  <si>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</si>
  <si>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</si>
  <si>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</si>
  <si>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</si>
  <si>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</si>
  <si>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</si>
  <si>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</si>
  <si>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</si>
  <si>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</si>
  <si>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</si>
  <si>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</si>
  <si>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</si>
  <si>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</si>
  <si>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</si>
  <si>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</si>
  <si>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</si>
  <si>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</si>
  <si>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</si>
  <si>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</si>
  <si>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</si>
  <si>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</si>
  <si>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</si>
  <si>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</si>
  <si>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</si>
  <si>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</si>
  <si>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</si>
  <si>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</si>
  <si>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</si>
  <si>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</si>
  <si>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</si>
  <si>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</si>
  <si>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</si>
  <si>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</si>
  <si>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</si>
  <si>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</si>
  <si>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</si>
  <si>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</si>
  <si>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</si>
  <si>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</si>
  <si>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</si>
  <si>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</si>
  <si>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</si>
  <si>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</si>
  <si>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</si>
  <si>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</si>
  <si>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</si>
  <si>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</si>
  <si>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</si>
  <si>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</si>
  <si>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</si>
  <si>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</si>
  <si>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</si>
  <si>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</si>
  <si>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</si>
  <si>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</si>
  <si>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</si>
  <si>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</si>
  <si>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</si>
  <si>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</si>
  <si>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</si>
  <si>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</si>
  <si>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</si>
  <si>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</si>
  <si>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</si>
  <si>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</si>
  <si>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</si>
  <si>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</si>
  <si>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</si>
  <si>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</si>
  <si>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</si>
  <si>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</si>
  <si>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</si>
  <si>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</si>
  <si>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</si>
  <si>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</si>
  <si>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</si>
  <si>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</si>
  <si>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</si>
  <si>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</si>
  <si>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</si>
  <si>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</si>
  <si>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</si>
  <si>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</si>
  <si>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</si>
  <si>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</si>
  <si>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</si>
  <si>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</si>
  <si>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</si>
  <si>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</si>
  <si>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</si>
  <si>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</si>
  <si>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</si>
  <si>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</si>
  <si>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</si>
  <si>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</si>
  <si>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</si>
  <si>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</si>
  <si>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</si>
  <si>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</si>
  <si>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</si>
  <si>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</si>
  <si>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</si>
  <si>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</si>
  <si>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</si>
  <si>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</si>
  <si>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</si>
  <si>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</si>
  <si>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</si>
  <si>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</si>
  <si>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</si>
  <si>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</si>
  <si>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</si>
  <si>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</si>
  <si>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</si>
  <si>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</si>
  <si>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</si>
  <si>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</si>
  <si>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</si>
  <si>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</si>
  <si>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</si>
  <si>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</si>
  <si>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</si>
  <si>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</si>
  <si>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</si>
  <si>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</si>
  <si>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</si>
  <si>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</si>
  <si>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</si>
  <si>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</si>
  <si>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</si>
  <si>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</si>
  <si>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</si>
  <si>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</si>
  <si>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</si>
  <si>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</si>
  <si>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</si>
  <si>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</si>
  <si>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</si>
  <si>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</si>
  <si>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</si>
  <si>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</si>
  <si>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</si>
  <si>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</si>
  <si>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</si>
  <si>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</si>
  <si>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</si>
  <si>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</si>
  <si>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</si>
  <si>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</si>
  <si>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</si>
  <si>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</si>
  <si>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</si>
  <si>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</si>
  <si>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</si>
  <si>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</si>
  <si>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</si>
  <si>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</si>
  <si>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</si>
  <si>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</si>
  <si>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</si>
  <si>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</si>
  <si>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</si>
  <si>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</si>
  <si>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</si>
  <si>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</si>
  <si>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</si>
  <si>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</si>
  <si>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</si>
  <si>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</si>
  <si>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</si>
  <si>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</si>
  <si>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</si>
  <si>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</si>
  <si>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</si>
  <si>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</si>
  <si>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</si>
  <si>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</si>
  <si>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</si>
  <si>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</si>
  <si>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</si>
  <si>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</si>
  <si>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</si>
  <si>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</si>
  <si>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</si>
  <si>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</si>
  <si>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</si>
  <si>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</si>
  <si>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</si>
  <si>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</si>
  <si>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</si>
  <si>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</si>
  <si>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</si>
  <si>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</si>
  <si>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</si>
  <si>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</si>
  <si>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</si>
  <si>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</si>
  <si>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</si>
  <si>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</si>
  <si>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</si>
  <si>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</si>
  <si>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</si>
  <si>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</si>
  <si>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</si>
  <si>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</si>
  <si>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</si>
  <si>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</si>
  <si>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</si>
  <si>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</si>
  <si>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</si>
  <si>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</si>
  <si>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</si>
  <si>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</si>
  <si>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</si>
  <si>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</si>
  <si>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</si>
  <si>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</si>
  <si>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</si>
  <si>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</si>
  <si>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</si>
  <si>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</si>
  <si>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</si>
  <si>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</si>
  <si>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</si>
  <si>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</si>
  <si>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</si>
  <si>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</si>
  <si>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</si>
  <si>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</si>
  <si>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</si>
  <si>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</si>
  <si>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</si>
  <si>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</si>
  <si>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</si>
  <si>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</si>
  <si>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</si>
  <si>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</si>
  <si>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</si>
  <si>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</si>
  <si>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</si>
  <si>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</si>
  <si>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</si>
  <si>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</si>
  <si>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</si>
  <si>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</si>
  <si>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</si>
  <si>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</si>
  <si>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</si>
  <si>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</si>
  <si>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</si>
  <si>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</si>
  <si>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</si>
  <si>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</si>
  <si>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</si>
  <si>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</si>
  <si>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</si>
  <si>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</si>
  <si>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</si>
  <si>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</si>
  <si>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</si>
  <si>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</si>
  <si>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</si>
  <si>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</si>
  <si>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</si>
  <si>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</si>
  <si>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</si>
  <si>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</si>
  <si>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</si>
  <si>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</si>
  <si>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</si>
  <si>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</si>
  <si>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</si>
  <si>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</si>
  <si>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</si>
  <si>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</si>
  <si>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</si>
  <si>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</si>
  <si>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</si>
  <si>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</si>
  <si>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</si>
  <si>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</si>
  <si>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</si>
  <si>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</si>
  <si>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</si>
  <si>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</si>
  <si>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</si>
  <si>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</si>
  <si>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</si>
  <si>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</si>
  <si>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</si>
  <si>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</si>
  <si>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</si>
  <si>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</si>
  <si>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</si>
  <si>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</si>
  <si>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</si>
  <si>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</si>
  <si>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</si>
  <si>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</si>
  <si>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</si>
  <si>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</si>
  <si>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</si>
  <si>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</si>
  <si>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</si>
  <si>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</si>
  <si>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</si>
  <si>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</si>
  <si>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</si>
  <si>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</si>
  <si>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</si>
  <si>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</si>
  <si>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</si>
  <si>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</si>
  <si>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</si>
  <si>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</si>
  <si>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</si>
  <si>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</si>
  <si>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</si>
  <si>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</si>
  <si>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</si>
  <si>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</si>
  <si>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</si>
  <si>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</si>
  <si>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</si>
  <si>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</si>
  <si>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</si>
  <si>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</si>
  <si>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</si>
  <si>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</si>
  <si>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</si>
  <si>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</si>
  <si>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</si>
  <si>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</si>
  <si>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</si>
  <si>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</si>
  <si>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</si>
  <si>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</si>
  <si>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</si>
  <si>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</si>
  <si>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</si>
  <si>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</si>
  <si>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</si>
  <si>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</si>
  <si>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</si>
  <si>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</si>
  <si>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</si>
  <si>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</si>
  <si>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</si>
  <si>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</si>
  <si>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</si>
  <si>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</si>
  <si>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</si>
  <si>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</si>
  <si>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</si>
  <si>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</si>
  <si>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</si>
  <si>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</si>
  <si>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</si>
  <si>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</si>
  <si>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</si>
  <si>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</si>
  <si>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</si>
  <si>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</si>
  <si>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</si>
  <si>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</si>
  <si>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</si>
  <si>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</si>
  <si>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</si>
  <si>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</si>
  <si>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</si>
  <si>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</si>
  <si>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</si>
  <si>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</si>
  <si>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</si>
  <si>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</si>
  <si>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</si>
  <si>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</si>
  <si>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</si>
  <si>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</si>
  <si>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</si>
  <si>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</si>
  <si>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</si>
  <si>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</si>
  <si>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</si>
  <si>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</si>
  <si>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</si>
  <si>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</si>
  <si>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</si>
  <si>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</si>
  <si>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</si>
  <si>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</si>
  <si>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</si>
  <si>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</si>
  <si>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</si>
  <si>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</si>
  <si>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</si>
  <si>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</si>
  <si>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</si>
  <si>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</si>
  <si>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</si>
  <si>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</si>
  <si>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</si>
  <si>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</si>
  <si>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</si>
  <si>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</si>
  <si>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</si>
  <si>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</si>
  <si>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</si>
  <si>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</si>
  <si>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</si>
  <si>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</si>
  <si>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</si>
  <si>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</si>
  <si>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</si>
  <si>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</si>
  <si>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</si>
  <si>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</si>
  <si>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</si>
  <si>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</si>
  <si>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</si>
  <si>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</si>
  <si>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</si>
  <si>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</si>
  <si>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</si>
  <si>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</si>
  <si>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</si>
  <si>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</si>
  <si>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</si>
  <si>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</si>
  <si>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</si>
  <si>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</si>
  <si>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</si>
  <si>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</si>
  <si>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</si>
  <si>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</si>
  <si>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</si>
  <si>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</si>
  <si>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</si>
  <si>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</si>
  <si>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</si>
  <si>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</si>
  <si>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</si>
  <si>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</si>
  <si>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</si>
  <si>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</si>
  <si>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</si>
  <si>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</si>
  <si>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</si>
  <si>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</si>
  <si>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</si>
  <si>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</si>
  <si>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</si>
  <si>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</si>
  <si>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</si>
  <si>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</si>
  <si>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</si>
  <si>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</si>
  <si>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</si>
  <si>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</si>
  <si>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</si>
  <si>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</si>
  <si>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</si>
  <si>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</si>
  <si>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</si>
  <si>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</si>
  <si>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</si>
  <si>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</si>
  <si>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</si>
  <si>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</si>
  <si>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</si>
  <si>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</si>
  <si>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</si>
  <si>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</si>
  <si>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</si>
  <si>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</si>
  <si>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</si>
  <si>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</si>
  <si>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</si>
  <si>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</si>
  <si>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</si>
  <si>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</si>
  <si>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</si>
  <si>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</si>
  <si>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</si>
  <si>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</si>
  <si>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</si>
  <si>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</si>
  <si>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</si>
  <si>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</si>
  <si>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</si>
  <si>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</si>
  <si>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</si>
  <si>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</si>
  <si>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</si>
  <si>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</si>
  <si>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</si>
  <si>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</si>
  <si>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</si>
  <si>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</si>
  <si>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</si>
  <si>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</si>
  <si>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</si>
  <si>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</si>
  <si>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</si>
  <si>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</si>
  <si>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</si>
  <si>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</si>
  <si>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</si>
  <si>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</si>
  <si>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</si>
  <si>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</si>
  <si>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</si>
  <si>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</si>
  <si>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</si>
  <si>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</si>
  <si>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</si>
  <si>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</si>
  <si>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</si>
  <si>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</si>
  <si>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</si>
  <si>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</si>
  <si>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</si>
  <si>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</si>
  <si>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</si>
  <si>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</si>
  <si>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</si>
  <si>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</si>
  <si>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</si>
  <si>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</si>
  <si>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</si>
  <si>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</si>
  <si>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</si>
  <si>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</si>
  <si>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</si>
  <si>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</si>
  <si>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</si>
  <si>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</si>
  <si>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</si>
  <si>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</si>
  <si>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</si>
  <si>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</si>
  <si>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</si>
  <si>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</si>
  <si>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</si>
  <si>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</si>
  <si>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</si>
  <si>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</si>
  <si>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</si>
  <si>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</si>
  <si>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</si>
  <si>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</si>
  <si>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</si>
  <si>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</si>
  <si>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</si>
  <si>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</si>
  <si>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</si>
  <si>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</si>
  <si>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</si>
  <si>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</si>
  <si>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</si>
  <si>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</si>
  <si>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</si>
  <si>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</si>
  <si>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</si>
  <si>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</si>
  <si>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</si>
  <si>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</si>
  <si>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</si>
  <si>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</si>
  <si>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</si>
  <si>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</si>
  <si>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</si>
  <si>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</si>
  <si>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</si>
  <si>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</si>
  <si>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</si>
  <si>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</si>
  <si>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</si>
  <si>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</si>
  <si>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</si>
  <si>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</si>
  <si>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</si>
  <si>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</si>
  <si>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</si>
  <si>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</si>
  <si>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</si>
  <si>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</si>
  <si>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</si>
  <si>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</si>
  <si>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</si>
  <si>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</si>
  <si>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</si>
  <si>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</si>
  <si>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</si>
  <si>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</si>
  <si>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</si>
  <si>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</si>
  <si>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</si>
  <si>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</si>
  <si>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</si>
  <si>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</si>
  <si>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</si>
  <si>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</si>
  <si>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</si>
  <si>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</si>
  <si>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</si>
  <si>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</si>
  <si>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</si>
  <si>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</si>
  <si>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</si>
  <si>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</si>
  <si>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</si>
  <si>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</si>
  <si>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</si>
  <si>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</si>
  <si>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</si>
  <si>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</si>
  <si>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</si>
  <si>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</si>
  <si>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</si>
  <si>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</si>
  <si>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</si>
  <si>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</si>
  <si>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</si>
  <si>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</si>
  <si>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</si>
  <si>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</si>
  <si>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</si>
  <si>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</si>
  <si>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</si>
  <si>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</si>
  <si>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</si>
  <si>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</si>
  <si>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</si>
  <si>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</si>
  <si>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</si>
  <si>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</si>
  <si>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</si>
  <si>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</si>
  <si>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</si>
  <si>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</si>
  <si>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</si>
  <si>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</si>
  <si>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</si>
  <si>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</si>
  <si>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</si>
  <si>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</si>
  <si>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</si>
  <si>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</si>
  <si>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</si>
  <si>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</si>
  <si>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</si>
  <si>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</si>
  <si>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</si>
  <si>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</si>
  <si>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</si>
  <si>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</si>
  <si>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</si>
  <si>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</si>
  <si>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</si>
  <si>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</si>
  <si>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</si>
  <si>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</si>
  <si>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</si>
  <si>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</si>
  <si>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</si>
  <si>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</si>
  <si>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</si>
  <si>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</si>
  <si>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</si>
  <si>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</si>
  <si>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</si>
  <si>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</si>
  <si>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</si>
  <si>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</si>
  <si>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</si>
  <si>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</si>
  <si>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</si>
  <si>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</si>
  <si>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</si>
  <si>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</si>
  <si>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</si>
  <si>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</si>
  <si>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</si>
  <si>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</si>
  <si>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</si>
  <si>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</si>
  <si>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</si>
  <si>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</si>
  <si>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</si>
  <si>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</si>
  <si>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</si>
  <si>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</si>
  <si>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</si>
  <si>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</si>
  <si>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</si>
  <si>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</si>
  <si>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</si>
  <si>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</si>
  <si>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</si>
  <si>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</si>
  <si>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</si>
  <si>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</si>
  <si>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</si>
  <si>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</si>
  <si>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</si>
  <si>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</si>
  <si>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</si>
  <si>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</si>
  <si>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</si>
  <si>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</si>
  <si>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</si>
  <si>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</si>
  <si>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</si>
  <si>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</si>
  <si>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</si>
  <si>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</si>
  <si>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</si>
  <si>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</si>
  <si>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</si>
  <si>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</si>
  <si>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</si>
  <si>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</si>
  <si>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</si>
  <si>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</si>
  <si>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</si>
  <si>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</si>
  <si>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</si>
  <si>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</si>
  <si>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</si>
  <si>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</si>
  <si>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</si>
  <si>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</si>
  <si>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</si>
  <si>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</si>
  <si>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</si>
  <si>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</si>
  <si>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</si>
  <si>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</si>
  <si>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</si>
  <si>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</si>
  <si>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</si>
  <si>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</si>
  <si>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</si>
  <si>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</si>
  <si>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</si>
  <si>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</si>
  <si>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</si>
  <si>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</si>
  <si>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</si>
  <si>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</si>
  <si>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</si>
  <si>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</si>
  <si>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</si>
  <si>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</si>
  <si>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</si>
  <si>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</si>
  <si>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</si>
  <si>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</si>
  <si>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</si>
  <si>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</si>
  <si>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</si>
  <si>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</si>
  <si>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</si>
  <si>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</si>
  <si>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</si>
  <si>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</si>
  <si>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</si>
  <si>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</si>
  <si>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</si>
  <si>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</si>
  <si>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</si>
  <si>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</si>
  <si>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</si>
  <si>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</si>
  <si>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</si>
  <si>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</si>
  <si>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</si>
  <si>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</si>
  <si>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</si>
  <si>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</si>
  <si>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</si>
  <si>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</si>
  <si>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</si>
  <si>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</si>
  <si>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</si>
  <si>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</si>
  <si>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</si>
  <si>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</si>
  <si>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</si>
  <si>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</si>
  <si>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</si>
  <si>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</si>
  <si>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</si>
  <si>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</si>
  <si>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</si>
  <si>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</si>
  <si>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</si>
  <si>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</si>
  <si>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</si>
  <si>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</si>
  <si>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</si>
  <si>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</si>
  <si>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</si>
  <si>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</si>
  <si>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</si>
  <si>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</si>
  <si>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</si>
  <si>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</si>
  <si>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</si>
  <si>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</si>
  <si>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</si>
  <si>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</si>
  <si>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</si>
  <si>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</si>
  <si>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</si>
  <si>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</si>
  <si>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</si>
  <si>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</si>
  <si>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</si>
  <si>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</si>
  <si>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</si>
  <si>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</si>
  <si>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</si>
  <si>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</si>
  <si>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</si>
  <si>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</si>
  <si>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</si>
  <si>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</si>
  <si>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</si>
  <si>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</si>
  <si>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</si>
  <si>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</si>
  <si>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</si>
  <si>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</si>
  <si>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</si>
  <si>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</si>
  <si>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</si>
  <si>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</si>
  <si>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</si>
  <si>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</si>
  <si>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</si>
  <si>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</si>
  <si>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</si>
  <si>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</si>
  <si>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</si>
  <si>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</si>
  <si>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</si>
  <si>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</si>
  <si>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</si>
  <si>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</si>
  <si>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</si>
  <si>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</si>
  <si>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</si>
  <si>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</si>
  <si>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</si>
  <si>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</si>
  <si>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</si>
  <si>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</si>
  <si>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</si>
  <si>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</si>
  <si>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</si>
  <si>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</si>
  <si>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</si>
  <si>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</si>
  <si>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</si>
  <si>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</si>
  <si>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</si>
  <si>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</si>
  <si>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</si>
  <si>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</si>
  <si>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</si>
  <si>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</si>
  <si>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</si>
  <si>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</si>
  <si>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</si>
  <si>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</si>
  <si>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</si>
  <si>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</si>
  <si>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</si>
  <si>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</si>
  <si>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</si>
  <si>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</si>
  <si>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</si>
  <si>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</si>
  <si>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</si>
  <si>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</si>
  <si>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</si>
  <si>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</si>
  <si>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</si>
  <si>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</si>
  <si>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</si>
  <si>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</si>
  <si>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</si>
  <si>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</si>
  <si>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</si>
  <si>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</si>
  <si>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</si>
  <si>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</si>
  <si>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</si>
  <si>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</si>
  <si>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</si>
  <si>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</si>
  <si>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</si>
  <si>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</si>
  <si>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</si>
  <si>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</si>
  <si>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</si>
  <si>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</si>
  <si>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</si>
  <si>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</si>
  <si>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</si>
  <si>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</si>
  <si>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</si>
  <si>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</si>
  <si>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</si>
  <si>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</si>
  <si>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</si>
  <si>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</si>
  <si>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</si>
  <si>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</si>
  <si>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</si>
  <si>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</si>
  <si>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</si>
  <si>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</si>
  <si>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</si>
  <si>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</si>
  <si>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</si>
  <si>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</si>
  <si>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</si>
  <si>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</si>
  <si>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</si>
  <si>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</si>
  <si>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</si>
  <si>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</si>
  <si>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</si>
  <si>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</si>
  <si>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</si>
  <si>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</si>
  <si>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</si>
  <si>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</si>
  <si>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</si>
  <si>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</si>
  <si>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</si>
  <si>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</si>
  <si>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</si>
  <si>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</si>
  <si>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</si>
  <si>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</si>
  <si>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</si>
  <si>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</si>
  <si>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</si>
  <si>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</si>
  <si>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</si>
  <si>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</si>
  <si>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</si>
  <si>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</si>
  <si>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</si>
  <si>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</si>
  <si>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</si>
  <si>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</si>
  <si>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</si>
  <si>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</si>
  <si>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</si>
  <si>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</si>
  <si>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</si>
  <si>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</si>
  <si>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</si>
  <si>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</si>
  <si>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</si>
  <si>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</si>
  <si>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</si>
  <si>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</si>
  <si>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</si>
  <si>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</si>
  <si>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</si>
  <si>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</si>
  <si>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</si>
  <si>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</si>
  <si>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</si>
  <si>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</si>
  <si>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</si>
  <si>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</si>
  <si>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</si>
  <si>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</si>
  <si>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</si>
  <si>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</si>
  <si>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</si>
  <si>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</si>
  <si>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</si>
  <si>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</si>
  <si>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</si>
  <si>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</si>
  <si>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</si>
  <si>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</si>
  <si>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</si>
  <si>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</si>
  <si>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</si>
  <si>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</si>
  <si>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</si>
  <si>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</si>
  <si>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</si>
  <si>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</si>
  <si>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</si>
  <si>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</si>
  <si>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</si>
  <si>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</si>
  <si>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</si>
  <si>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</si>
  <si>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</si>
  <si>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</si>
  <si>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</si>
  <si>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</si>
  <si>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</si>
  <si>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</si>
  <si>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</si>
  <si>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</si>
  <si>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</si>
  <si>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</si>
  <si>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</si>
  <si>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</si>
  <si>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</si>
  <si>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</si>
  <si>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</si>
  <si>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</si>
  <si>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</si>
  <si>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</si>
  <si>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</si>
  <si>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</si>
  <si>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</si>
  <si>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</si>
  <si>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</si>
  <si>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</si>
  <si>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</si>
  <si>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</si>
  <si>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</si>
  <si>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</si>
  <si>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</si>
  <si>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</si>
  <si>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</si>
  <si>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</si>
  <si>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</si>
  <si>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</si>
  <si>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</si>
  <si>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</si>
  <si>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</si>
  <si>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</si>
  <si>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</si>
  <si>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</si>
  <si>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</si>
  <si>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</si>
  <si>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</si>
  <si>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</si>
  <si>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</si>
  <si>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</si>
  <si>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</si>
  <si>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</si>
  <si>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</si>
  <si>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</si>
  <si>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</si>
  <si>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</si>
  <si>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</si>
  <si>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</si>
  <si>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</si>
  <si>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</si>
  <si>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</si>
  <si>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</si>
  <si>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</si>
  <si>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</si>
  <si>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</si>
  <si>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</si>
  <si>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</si>
  <si>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</si>
  <si>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</si>
  <si>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</si>
  <si>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</si>
  <si>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</si>
  <si>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</si>
  <si>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</si>
  <si>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</si>
  <si>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</si>
  <si>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</si>
  <si>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</si>
  <si>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</si>
  <si>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</si>
  <si>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</si>
  <si>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</si>
  <si>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</si>
  <si>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</si>
  <si>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</si>
  <si>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</si>
  <si>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</si>
  <si>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</si>
  <si>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</si>
  <si>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</si>
  <si>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</si>
  <si>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</si>
  <si>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</si>
  <si>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</si>
  <si>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</si>
  <si>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</si>
  <si>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</si>
  <si>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</si>
  <si>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</si>
  <si>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</si>
  <si>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</si>
  <si>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</si>
  <si>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</si>
  <si>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</si>
  <si>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</si>
  <si>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</si>
  <si>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</si>
  <si>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</si>
  <si>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</si>
  <si>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</si>
  <si>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</si>
  <si>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</si>
  <si>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</si>
  <si>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</si>
  <si>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</si>
  <si>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</si>
  <si>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</si>
  <si>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</si>
  <si>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</si>
  <si>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</si>
  <si>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</si>
  <si>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</si>
  <si>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</si>
  <si>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</si>
  <si>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</si>
  <si>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</si>
  <si>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</si>
  <si>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</si>
  <si>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</si>
  <si>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</si>
  <si>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</si>
  <si>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</si>
  <si>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</si>
  <si>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</si>
  <si>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</si>
  <si>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</si>
  <si>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</si>
  <si>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</si>
  <si>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</si>
  <si>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</si>
  <si>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</si>
  <si>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</si>
  <si>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</si>
  <si>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</si>
  <si>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</si>
  <si>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</si>
  <si>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</si>
  <si>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</si>
  <si>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</si>
  <si>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</si>
  <si>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</si>
  <si>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</si>
  <si>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</si>
  <si>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</si>
  <si>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</si>
  <si>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</si>
  <si>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</si>
  <si>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</si>
  <si>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</si>
  <si>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</si>
  <si>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</si>
  <si>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</si>
  <si>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</si>
  <si>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</si>
  <si>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</si>
  <si>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</si>
  <si>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</si>
  <si>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</si>
  <si>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</si>
  <si>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</si>
  <si>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</si>
  <si>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</si>
  <si>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</si>
  <si>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</si>
  <si>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</si>
  <si>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</si>
  <si>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</si>
  <si>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</si>
  <si>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</si>
  <si>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</si>
  <si>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</si>
  <si>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</si>
  <si>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</si>
  <si>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</si>
  <si>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</si>
  <si>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</si>
  <si>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</si>
  <si>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</si>
  <si>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</si>
  <si>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</si>
  <si>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</si>
  <si>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</si>
  <si>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</si>
  <si>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</si>
  <si>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</si>
  <si>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</si>
  <si>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</si>
  <si>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</si>
  <si>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</si>
  <si>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</si>
  <si>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</si>
  <si>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</si>
  <si>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</si>
  <si>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</si>
  <si>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</si>
  <si>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</si>
  <si>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</si>
  <si>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</si>
  <si>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</si>
  <si>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</si>
  <si>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</si>
  <si>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</si>
  <si>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</si>
  <si>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</si>
  <si>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</si>
  <si>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</si>
  <si>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</si>
  <si>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</si>
  <si>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</si>
  <si>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</si>
  <si>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</si>
  <si>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</si>
  <si>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</si>
  <si>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</si>
  <si>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</si>
  <si>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</si>
  <si>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</si>
  <si>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</si>
  <si>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</si>
  <si>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</si>
  <si>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</si>
  <si>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</si>
  <si>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</si>
  <si>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</si>
  <si>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</si>
  <si>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</si>
  <si>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</si>
  <si>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</si>
  <si>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</si>
  <si>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</si>
  <si>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</si>
  <si>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</si>
  <si>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</si>
  <si>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</si>
  <si>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</si>
  <si>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</si>
  <si>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</si>
  <si>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</si>
  <si>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</si>
  <si>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</si>
  <si>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</si>
  <si>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</si>
  <si>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</si>
  <si>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</si>
  <si>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</si>
  <si>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</si>
  <si>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</si>
  <si>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</si>
  <si>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</si>
  <si>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</si>
  <si>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</si>
  <si>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</si>
  <si>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</si>
  <si>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</si>
  <si>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</si>
  <si>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</si>
  <si>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</si>
  <si>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</si>
  <si>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</si>
  <si>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</si>
  <si>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</si>
  <si>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</si>
  <si>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</si>
  <si>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</si>
  <si>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</si>
  <si>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</si>
  <si>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</si>
  <si>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</si>
  <si>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</si>
  <si>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</si>
  <si>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</si>
  <si>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</si>
  <si>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</si>
  <si>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</si>
  <si>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</si>
  <si>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</si>
  <si>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</si>
  <si>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</si>
  <si>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</si>
  <si>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</si>
  <si>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</si>
  <si>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</si>
  <si>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</si>
  <si>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</si>
  <si>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</si>
  <si>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</si>
  <si>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</si>
  <si>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</si>
  <si>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</si>
  <si>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</si>
  <si>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</si>
  <si>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</si>
  <si>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</si>
  <si>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</si>
  <si>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</si>
  <si>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</si>
  <si>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</si>
  <si>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</si>
  <si>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</si>
  <si>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</si>
  <si>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</si>
  <si>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</si>
  <si>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</si>
  <si>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</si>
  <si>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</si>
  <si>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</si>
  <si>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</si>
  <si>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</si>
  <si>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</si>
  <si>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</si>
  <si>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</si>
  <si>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</si>
  <si>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</si>
  <si>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</si>
  <si>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</si>
  <si>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</si>
  <si>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</si>
  <si>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</si>
  <si>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</si>
  <si>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</si>
  <si>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</si>
  <si>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</si>
  <si>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</si>
  <si>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</si>
  <si>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</si>
  <si>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</si>
  <si>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</si>
  <si>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</si>
  <si>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</si>
  <si>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</si>
  <si>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</si>
  <si>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</si>
  <si>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</si>
  <si>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</si>
  <si>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</si>
  <si>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</si>
  <si>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</si>
  <si>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</si>
  <si>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</si>
  <si>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</si>
  <si>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</si>
  <si>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</si>
  <si>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</si>
  <si>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</si>
  <si>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</si>
  <si>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</si>
  <si>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</si>
  <si>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</si>
  <si>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</si>
  <si>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</si>
  <si>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</si>
  <si>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</si>
  <si>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</si>
  <si>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</si>
  <si>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</si>
  <si>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</si>
  <si>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</si>
  <si>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</si>
  <si>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</si>
  <si>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</si>
  <si>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</si>
  <si>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</si>
  <si>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</si>
  <si>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</si>
  <si>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</si>
  <si>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</si>
  <si>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</si>
  <si>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</si>
  <si>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</si>
  <si>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</si>
  <si>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</si>
  <si>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</si>
  <si>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</si>
  <si>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</si>
  <si>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</si>
  <si>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</si>
  <si>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</si>
  <si>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</si>
  <si>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</si>
  <si>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</si>
  <si>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</si>
  <si>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</si>
  <si>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</si>
  <si>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</si>
  <si>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</si>
  <si>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</si>
  <si>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</si>
  <si>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</si>
  <si>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</si>
  <si>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</si>
  <si>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</si>
  <si>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</si>
  <si>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</si>
  <si>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</si>
  <si>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</si>
  <si>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</si>
  <si>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</si>
  <si>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</si>
  <si>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</si>
  <si>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</si>
  <si>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</si>
  <si>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</si>
  <si>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</si>
  <si>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</si>
  <si>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</si>
  <si>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</si>
  <si>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</si>
  <si>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</si>
  <si>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</si>
  <si>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</si>
  <si>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</si>
  <si>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</si>
  <si>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</si>
  <si>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</si>
  <si>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</si>
  <si>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</si>
  <si>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</si>
  <si>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</si>
  <si>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</si>
  <si>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</si>
  <si>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</si>
  <si>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</si>
  <si>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</si>
  <si>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</si>
  <si>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</si>
  <si>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</si>
  <si>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</si>
  <si>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</si>
  <si>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</si>
  <si>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</si>
  <si>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</si>
  <si>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</si>
  <si>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</si>
  <si>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</si>
  <si>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</si>
  <si>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</si>
  <si>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</si>
  <si>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</si>
  <si>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</si>
  <si>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</si>
  <si>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</si>
  <si>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</si>
  <si>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</si>
  <si>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</si>
  <si>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</si>
  <si>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</si>
  <si>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</si>
  <si>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</si>
  <si>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</si>
  <si>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</si>
  <si>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</si>
  <si>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</si>
  <si>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</si>
  <si>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</si>
  <si>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</si>
  <si>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</si>
  <si>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</si>
  <si>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</si>
  <si>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</si>
  <si>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</si>
  <si>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</si>
  <si>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</si>
  <si>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</si>
  <si>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</si>
  <si>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</si>
  <si>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</si>
  <si>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</si>
  <si>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</si>
  <si>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</si>
  <si>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</si>
  <si>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</si>
  <si>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</si>
  <si>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</si>
  <si>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</si>
  <si>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</si>
  <si>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</si>
  <si>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</si>
  <si>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</si>
  <si>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</si>
  <si>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</si>
  <si>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</si>
  <si>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</si>
  <si>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</si>
  <si>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</si>
  <si>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</si>
  <si>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</si>
  <si>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</si>
  <si>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</si>
  <si>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</si>
  <si>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</si>
  <si>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</si>
  <si>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</si>
  <si>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</si>
  <si>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</si>
  <si>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</si>
  <si>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</si>
  <si>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</si>
  <si>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</si>
  <si>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</si>
  <si>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</si>
  <si>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</si>
  <si>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</si>
  <si>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</si>
  <si>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</si>
  <si>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</si>
  <si>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</si>
  <si>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</si>
  <si>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</si>
  <si>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</si>
  <si>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</si>
  <si>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</si>
  <si>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</si>
  <si>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</si>
  <si>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</si>
  <si>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</si>
  <si>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</si>
  <si>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</si>
  <si>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</si>
  <si>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</si>
  <si>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</si>
  <si>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</si>
  <si>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</si>
  <si>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</si>
  <si>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</si>
  <si>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</si>
  <si>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</si>
  <si>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</si>
  <si>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</si>
  <si>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</si>
  <si>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</si>
  <si>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</si>
  <si>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</si>
  <si>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</si>
  <si>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</si>
  <si>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</si>
  <si>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</si>
  <si>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</si>
  <si>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</si>
  <si>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</si>
  <si>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</si>
  <si>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</si>
  <si>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</si>
  <si>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</si>
  <si>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</si>
  <si>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</si>
  <si>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</si>
  <si>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</si>
  <si>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</si>
  <si>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</si>
  <si>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</si>
  <si>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</si>
  <si>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</si>
  <si>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</si>
  <si>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</si>
  <si>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</si>
  <si>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</si>
  <si>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</si>
  <si>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</si>
  <si>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</si>
  <si>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</si>
  <si>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</si>
  <si>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</si>
  <si>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</si>
  <si>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</si>
  <si>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</si>
  <si>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</si>
  <si>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</si>
  <si>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</si>
  <si>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</si>
  <si>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</si>
  <si>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</si>
  <si>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</si>
  <si>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</si>
  <si>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</si>
  <si>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</si>
  <si>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</si>
  <si>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</si>
  <si>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</si>
  <si>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</si>
  <si>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</si>
  <si>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</si>
  <si>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</si>
  <si>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</si>
  <si>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</si>
  <si>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</si>
  <si>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</si>
  <si>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</si>
  <si>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</si>
  <si>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</si>
  <si>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</si>
  <si>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</si>
  <si>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</si>
  <si>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</si>
  <si>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</si>
  <si>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</si>
  <si>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</si>
  <si>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</si>
  <si>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</si>
  <si>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</si>
  <si>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</si>
  <si>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</si>
  <si>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</si>
  <si>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</si>
  <si>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</si>
  <si>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</si>
  <si>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</si>
  <si>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</si>
  <si>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</si>
  <si>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</si>
  <si>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</si>
  <si>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</si>
  <si>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</si>
  <si>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</si>
  <si>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</si>
  <si>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</si>
  <si>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</si>
  <si>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</si>
  <si>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</si>
  <si>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</si>
  <si>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</si>
  <si>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</si>
  <si>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</si>
  <si>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</si>
  <si>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</si>
  <si>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</si>
  <si>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</si>
  <si>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</si>
  <si>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</si>
  <si>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</si>
  <si>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</si>
  <si>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</si>
  <si>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</si>
  <si>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</si>
  <si>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</si>
  <si>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</si>
  <si>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</si>
  <si>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</si>
  <si>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</si>
  <si>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</si>
  <si>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</si>
  <si>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</si>
  <si>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</si>
  <si>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</si>
  <si>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</si>
  <si>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</si>
  <si>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</si>
  <si>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</si>
  <si>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</si>
  <si>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</si>
  <si>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</si>
  <si>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</si>
  <si>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</si>
  <si>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</si>
  <si>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</si>
  <si>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</si>
  <si>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</si>
  <si>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</si>
  <si>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</si>
  <si>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</si>
  <si>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</si>
  <si>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</si>
  <si>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</si>
  <si>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</si>
  <si>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</si>
  <si>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</si>
  <si>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</si>
  <si>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</si>
  <si>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</si>
  <si>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</si>
  <si>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</si>
  <si>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</si>
  <si>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</si>
  <si>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</si>
  <si>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</si>
  <si>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</si>
  <si>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</si>
  <si>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</si>
  <si>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</si>
  <si>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</si>
  <si>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</si>
  <si>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</si>
  <si>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</si>
  <si>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</si>
  <si>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</si>
  <si>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</si>
  <si>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</si>
  <si>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</si>
  <si>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</si>
  <si>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</si>
  <si>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</si>
  <si>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</si>
  <si>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</si>
  <si>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</si>
  <si>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</si>
  <si>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</si>
  <si>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</si>
  <si>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</si>
  <si>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</si>
  <si>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</si>
  <si>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</si>
  <si>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</si>
  <si>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</si>
  <si>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</si>
  <si>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</si>
  <si>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</si>
  <si>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</si>
  <si>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</si>
  <si>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</si>
  <si>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</si>
  <si>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</si>
  <si>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</si>
  <si>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</si>
  <si>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</si>
  <si>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</si>
  <si>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</si>
  <si>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</si>
  <si>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</si>
  <si>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</si>
  <si>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</si>
  <si>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</si>
  <si>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</si>
  <si>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</si>
  <si>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</si>
  <si>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</si>
  <si>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</si>
  <si>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</si>
  <si>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</si>
  <si>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</si>
  <si>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</si>
  <si>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</si>
  <si>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</si>
  <si>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</si>
  <si>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</si>
  <si>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</si>
  <si>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</si>
  <si>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</si>
  <si>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</si>
  <si>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</si>
  <si>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</si>
  <si>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</si>
  <si>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</si>
  <si>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</si>
  <si>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</si>
  <si>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</si>
  <si>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</si>
  <si>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</si>
  <si>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</si>
  <si>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</si>
  <si>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</si>
  <si>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</si>
  <si>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</si>
  <si>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</si>
  <si>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</si>
  <si>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</si>
  <si>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</si>
  <si>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</si>
  <si>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</si>
  <si>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</si>
  <si>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</si>
  <si>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</si>
  <si>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</si>
  <si>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</si>
  <si>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</si>
  <si>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</si>
  <si>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</si>
  <si>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</si>
  <si>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</si>
  <si>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</si>
  <si>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</si>
  <si>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</si>
  <si>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</si>
  <si>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</si>
  <si>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</si>
  <si>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</si>
  <si>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</si>
  <si>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</si>
  <si>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</si>
  <si>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</si>
  <si>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</si>
  <si>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</si>
  <si>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</si>
  <si>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</si>
  <si>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</si>
  <si>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</si>
  <si>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</si>
  <si>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</si>
  <si>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</si>
  <si>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</si>
  <si>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</si>
  <si>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</si>
  <si>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</si>
  <si>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</si>
  <si>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</si>
  <si>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</si>
  <si>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</si>
  <si>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</si>
  <si>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</si>
  <si>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</si>
  <si>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</si>
  <si>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</si>
  <si>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</si>
  <si>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</si>
  <si>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</si>
  <si>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</si>
  <si>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</si>
  <si>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</si>
  <si>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</si>
  <si>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</si>
  <si>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</si>
  <si>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</si>
  <si>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</si>
  <si>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</si>
  <si>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</si>
  <si>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</si>
  <si>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</si>
  <si>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</si>
  <si>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</si>
  <si>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</si>
  <si>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</si>
  <si>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</si>
  <si>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</si>
  <si>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</si>
  <si>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</si>
  <si>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</si>
  <si>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</si>
  <si>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</si>
  <si>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</si>
  <si>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</si>
  <si>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</si>
  <si>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</si>
  <si>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</si>
  <si>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</si>
  <si>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</si>
  <si>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</si>
  <si>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</si>
  <si>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</si>
  <si>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</si>
  <si>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</si>
  <si>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</si>
  <si>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</si>
  <si>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</si>
  <si>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</si>
  <si>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</si>
  <si>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</si>
  <si>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</si>
  <si>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</si>
  <si>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</si>
  <si>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</si>
  <si>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</si>
  <si>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</si>
  <si>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</si>
  <si>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</si>
  <si>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</si>
  <si>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</si>
  <si>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</si>
  <si>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</si>
  <si>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</si>
  <si>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</si>
  <si>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</si>
  <si>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</si>
  <si>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</si>
  <si>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</si>
  <si>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</si>
  <si>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</si>
  <si>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</si>
  <si>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</si>
  <si>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</si>
  <si>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</si>
  <si>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</si>
  <si>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</si>
  <si>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</si>
  <si>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</si>
  <si>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</si>
  <si>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</si>
  <si>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</si>
  <si>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</si>
  <si>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</si>
  <si>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</si>
  <si>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</si>
  <si>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</si>
  <si>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</si>
  <si>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</si>
  <si>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</si>
  <si>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</si>
  <si>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</si>
  <si>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</si>
  <si>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</si>
  <si>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</si>
  <si>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</si>
  <si>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</si>
  <si>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</si>
  <si>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</si>
  <si>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</si>
  <si>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</si>
  <si>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</si>
  <si>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</si>
  <si>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</si>
  <si>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</si>
  <si>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</si>
  <si>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</si>
  <si>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</si>
  <si>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</si>
  <si>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</si>
  <si>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</si>
  <si>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</si>
  <si>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</si>
  <si>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</si>
  <si>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</si>
  <si>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</si>
  <si>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</si>
  <si>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</si>
  <si>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</si>
  <si>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</si>
  <si>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</si>
  <si>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</si>
  <si>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</si>
  <si>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</si>
  <si>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</si>
  <si>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</si>
  <si>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</si>
  <si>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</si>
  <si>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</si>
  <si>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</si>
  <si>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</si>
  <si>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</si>
  <si>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</si>
  <si>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</si>
  <si>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</si>
  <si>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</si>
  <si>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</si>
  <si>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</si>
  <si>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</si>
  <si>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</si>
  <si>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</si>
  <si>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</si>
  <si>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</si>
  <si>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</si>
  <si>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</si>
  <si>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</si>
  <si>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</si>
  <si>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</si>
  <si>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</si>
  <si>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</si>
  <si>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</si>
  <si>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</si>
  <si>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</si>
  <si>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</si>
  <si>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</si>
  <si>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</si>
  <si>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</si>
  <si>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</si>
  <si>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</si>
  <si>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</si>
  <si>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</si>
  <si>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</si>
  <si>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</si>
  <si>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</si>
  <si>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</si>
  <si>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</si>
  <si>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</si>
  <si>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</si>
  <si>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</si>
  <si>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</si>
  <si>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</si>
  <si>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</si>
  <si>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</si>
  <si>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</si>
  <si>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</si>
  <si>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</si>
  <si>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</si>
  <si>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</si>
  <si>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</si>
  <si>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</si>
  <si>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</si>
  <si>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</si>
  <si>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</si>
  <si>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</si>
  <si>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</si>
  <si>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</si>
  <si>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</si>
  <si>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</si>
  <si>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</si>
  <si>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</si>
  <si>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</si>
  <si>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</si>
  <si>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</si>
  <si>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</si>
  <si>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</si>
  <si>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</si>
  <si>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</si>
  <si>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</si>
  <si>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</si>
  <si>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</si>
  <si>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</si>
  <si>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</si>
  <si>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</si>
  <si>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</si>
  <si>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</si>
  <si>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</si>
  <si>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</si>
  <si>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</si>
  <si>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</si>
  <si>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</si>
  <si>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</si>
  <si>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</si>
  <si>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</si>
  <si>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</si>
  <si>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</si>
  <si>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</si>
  <si>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</si>
  <si>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</si>
  <si>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</si>
  <si>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</si>
  <si>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</si>
  <si>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</si>
  <si>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</si>
  <si>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</si>
  <si>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</si>
  <si>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</si>
  <si>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</si>
  <si>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</si>
  <si>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</si>
  <si>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</si>
  <si>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</si>
  <si>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</si>
  <si>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</si>
  <si>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</si>
  <si>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</si>
  <si>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</si>
  <si>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</si>
  <si>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</si>
  <si>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</si>
  <si>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</si>
  <si>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</si>
  <si>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</si>
  <si>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</si>
  <si>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</si>
  <si>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</si>
  <si>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</si>
  <si>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</si>
  <si>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</si>
  <si>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</si>
  <si>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</si>
  <si>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</si>
  <si>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</si>
  <si>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</si>
  <si>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</si>
  <si>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</si>
  <si>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</si>
  <si>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</si>
  <si>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</si>
  <si>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</si>
  <si>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</si>
  <si>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</si>
  <si>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</si>
  <si>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</si>
  <si>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</si>
  <si>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</si>
  <si>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</si>
  <si>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</si>
  <si>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</si>
  <si>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</si>
  <si>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</si>
  <si>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</si>
  <si>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</si>
  <si>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</si>
  <si>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</si>
  <si>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</si>
  <si>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</si>
  <si>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</si>
  <si>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</si>
  <si>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</si>
  <si>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</si>
  <si>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</si>
  <si>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</si>
  <si>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</si>
  <si>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</si>
  <si>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</si>
  <si>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</si>
  <si>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</si>
  <si>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</si>
  <si>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</si>
  <si>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</si>
  <si>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</si>
  <si>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</si>
  <si>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</si>
  <si>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</si>
  <si>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</si>
  <si>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</si>
  <si>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</si>
  <si>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</si>
  <si>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</si>
  <si>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</si>
  <si>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</si>
  <si>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</si>
  <si>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</si>
  <si>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</si>
  <si>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</si>
  <si>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</si>
  <si>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</si>
  <si>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</si>
  <si>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</si>
  <si>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</si>
  <si>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</si>
  <si>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</si>
  <si>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</si>
  <si>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</si>
  <si>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</si>
  <si>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</si>
  <si>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</si>
  <si>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</si>
  <si>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</si>
  <si>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</si>
  <si>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</si>
  <si>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</si>
  <si>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</si>
  <si>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</si>
  <si>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</si>
  <si>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</si>
  <si>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</si>
  <si>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</si>
  <si>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</si>
  <si>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</si>
  <si>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</si>
  <si>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</si>
  <si>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</si>
  <si>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</si>
  <si>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</si>
  <si>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</si>
  <si>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</si>
  <si>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</si>
  <si>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</si>
  <si>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</si>
  <si>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</si>
  <si>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</si>
  <si>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</si>
  <si>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</si>
  <si>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</si>
  <si>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</si>
  <si>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</si>
  <si>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</si>
  <si>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</si>
  <si>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</si>
  <si>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</si>
  <si>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</si>
  <si>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</si>
  <si>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</si>
  <si>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</si>
  <si>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</si>
  <si>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</si>
  <si>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</si>
  <si>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</si>
  <si>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</si>
  <si>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</si>
  <si>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</si>
  <si>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</si>
  <si>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</si>
  <si>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</si>
  <si>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</si>
  <si>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</si>
  <si>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</si>
  <si>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</si>
  <si>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</si>
  <si>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</si>
  <si>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</si>
  <si>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</si>
  <si>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</si>
  <si>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</si>
  <si>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</si>
  <si>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</si>
  <si>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</si>
  <si>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</si>
  <si>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</si>
  <si>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</si>
  <si>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</si>
  <si>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</si>
  <si>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</si>
  <si>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</si>
  <si>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</si>
  <si>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</si>
  <si>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</si>
  <si>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</si>
  <si>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</si>
  <si>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</si>
  <si>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</si>
  <si>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</si>
  <si>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</si>
  <si>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</si>
  <si>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</si>
  <si>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</si>
  <si>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</si>
  <si>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</si>
  <si>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</si>
  <si>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</si>
  <si>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</si>
  <si>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</si>
  <si>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</si>
  <si>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</si>
  <si>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</si>
  <si>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</si>
  <si>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</si>
  <si>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</si>
  <si>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</si>
  <si>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</si>
  <si>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</si>
  <si>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</si>
  <si>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</si>
  <si>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</si>
  <si>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</si>
  <si>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</si>
  <si>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</si>
  <si>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</si>
  <si>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</si>
  <si>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</si>
  <si>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</si>
  <si>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</si>
  <si>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</si>
  <si>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</si>
  <si>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</si>
  <si>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</si>
  <si>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</si>
  <si>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</si>
  <si>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</si>
  <si>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</si>
  <si>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</si>
  <si>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</si>
  <si>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</si>
  <si>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</si>
  <si>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</si>
  <si>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</si>
  <si>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</si>
  <si>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</si>
  <si>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</si>
  <si>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</si>
  <si>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</si>
  <si>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</si>
  <si>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</si>
  <si>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</si>
  <si>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</si>
  <si>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</si>
  <si>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</si>
  <si>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</si>
  <si>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</si>
  <si>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</si>
  <si>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</si>
  <si>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</si>
  <si>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</si>
  <si>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</si>
  <si>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</si>
  <si>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</si>
  <si>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</si>
  <si>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</si>
  <si>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</si>
  <si>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</si>
  <si>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</si>
  <si>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</si>
  <si>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</si>
  <si>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</si>
  <si>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</si>
  <si>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</si>
  <si>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</si>
  <si>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</si>
  <si>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</si>
  <si>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</si>
  <si>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</si>
  <si>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</si>
  <si>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</si>
  <si>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</si>
  <si>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</si>
  <si>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</si>
  <si>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</si>
  <si>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</si>
  <si>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</si>
  <si>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</si>
  <si>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</si>
  <si>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</si>
  <si>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</si>
  <si>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</si>
  <si>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</si>
  <si>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</si>
  <si>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</si>
  <si>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</si>
  <si>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</si>
  <si>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</si>
  <si>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</si>
  <si>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</si>
  <si>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</si>
  <si>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</si>
  <si>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</si>
  <si>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</si>
  <si>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</si>
  <si>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</si>
  <si>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</si>
  <si>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</si>
  <si>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</si>
  <si>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</si>
  <si>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</si>
  <si>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</si>
  <si>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</si>
  <si>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</si>
  <si>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</si>
  <si>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</si>
  <si>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</si>
  <si>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</si>
  <si>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</si>
  <si>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</si>
  <si>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</si>
  <si>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</si>
  <si>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</si>
  <si>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</si>
  <si>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</si>
  <si>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</si>
  <si>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</si>
  <si>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</si>
  <si>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</si>
  <si>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</si>
  <si>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</si>
  <si>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</si>
  <si>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</si>
  <si>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</si>
  <si>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</si>
  <si>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</si>
  <si>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</si>
  <si>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</si>
  <si>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</si>
  <si>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</si>
  <si>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</si>
  <si>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</si>
  <si>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</si>
  <si>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</si>
  <si>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</si>
  <si>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</si>
  <si>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</si>
  <si>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</si>
  <si>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</si>
  <si>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</si>
  <si>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</si>
  <si>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</si>
  <si>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</si>
  <si>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</si>
  <si>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</si>
  <si>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</si>
  <si>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</si>
  <si>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</si>
  <si>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</si>
  <si>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</si>
  <si>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</si>
  <si>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</si>
  <si>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</si>
  <si>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</si>
  <si>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</si>
  <si>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</si>
  <si>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</si>
  <si>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</si>
  <si>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</si>
  <si>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</si>
  <si>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</si>
  <si>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</si>
  <si>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</si>
  <si>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</si>
  <si>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</si>
  <si>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</si>
  <si>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</si>
  <si>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</si>
  <si>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</si>
  <si>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</si>
  <si>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</si>
  <si>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</si>
  <si>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</si>
  <si>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</si>
  <si>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</si>
  <si>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</si>
  <si>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</si>
  <si>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</si>
  <si>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</si>
  <si>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</si>
  <si>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</si>
  <si>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</si>
  <si>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</si>
  <si>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</si>
  <si>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</si>
  <si>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</si>
  <si>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</si>
  <si>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</si>
  <si>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</si>
  <si>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</si>
  <si>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</si>
  <si>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</si>
  <si>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</si>
  <si>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</si>
  <si>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</si>
  <si>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</si>
  <si>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</si>
  <si>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</si>
  <si>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</si>
  <si>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</si>
  <si>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</si>
  <si>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</si>
  <si>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</si>
  <si>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</si>
  <si>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</si>
  <si>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</si>
  <si>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</si>
  <si>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</si>
  <si>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</si>
  <si>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</si>
  <si>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</si>
  <si>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</si>
  <si>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</si>
  <si>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</si>
  <si>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</si>
  <si>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</si>
  <si>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</si>
  <si>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</si>
  <si>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</si>
  <si>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</si>
  <si>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</si>
  <si>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</si>
  <si>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</si>
  <si>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</si>
  <si>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</si>
  <si>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</si>
  <si>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</si>
  <si>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</si>
  <si>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</si>
  <si>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</si>
  <si>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</si>
  <si>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</si>
  <si>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</si>
  <si>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</si>
  <si>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</si>
  <si>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</si>
  <si>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</si>
  <si>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</si>
  <si>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</si>
  <si>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</si>
  <si>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</si>
  <si>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</si>
  <si>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</si>
  <si>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</si>
  <si>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</si>
  <si>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</si>
  <si>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</si>
  <si>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</si>
  <si>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</si>
  <si>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</si>
  <si>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</si>
  <si>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</si>
  <si>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</si>
  <si>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</si>
  <si>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</si>
  <si>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</si>
  <si>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</si>
  <si>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</si>
  <si>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</si>
  <si>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</si>
  <si>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</si>
  <si>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</si>
  <si>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</si>
  <si>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</si>
  <si>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</si>
  <si>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</si>
  <si>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</si>
  <si>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</si>
  <si>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</si>
  <si>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</si>
  <si>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</si>
  <si>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</si>
  <si>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</si>
  <si>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</si>
  <si>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</si>
  <si>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</si>
  <si>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</si>
  <si>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</si>
  <si>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</si>
  <si>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</si>
  <si>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</si>
  <si>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</si>
  <si>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</si>
  <si>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</si>
  <si>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</si>
  <si>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</si>
  <si>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</si>
  <si>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</si>
  <si>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</si>
  <si>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</si>
  <si>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</si>
  <si>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</si>
  <si>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</si>
  <si>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</si>
  <si>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</si>
  <si>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</si>
  <si>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</si>
  <si>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</si>
  <si>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</si>
  <si>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</si>
  <si>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</si>
  <si>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</si>
  <si>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</si>
  <si>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</si>
  <si>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</si>
  <si>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</si>
  <si>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</si>
  <si>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</si>
  <si>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</si>
  <si>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</si>
  <si>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</si>
  <si>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</si>
  <si>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</si>
  <si>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</si>
  <si>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</si>
  <si>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</si>
  <si>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</si>
  <si>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</si>
  <si>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</si>
  <si>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</si>
  <si>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</si>
  <si>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</si>
  <si>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</si>
  <si>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</si>
  <si>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</si>
  <si>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</si>
  <si>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</si>
  <si>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</si>
  <si>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</si>
  <si>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</si>
  <si>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</si>
  <si>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</si>
  <si>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</si>
  <si>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</si>
  <si>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</si>
  <si>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</si>
  <si>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</si>
  <si>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</si>
  <si>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</si>
  <si>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</si>
  <si>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</si>
  <si>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</si>
  <si>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</si>
  <si>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</si>
  <si>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</si>
  <si>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</si>
  <si>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</si>
  <si>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</si>
  <si>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</si>
  <si>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</si>
  <si>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</si>
  <si>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</si>
  <si>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</si>
  <si>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</si>
  <si>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</si>
  <si>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</si>
  <si>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</si>
  <si>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</si>
  <si>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</si>
  <si>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</si>
  <si>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</si>
  <si>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</si>
  <si>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</si>
  <si>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</si>
  <si>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</si>
  <si>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</si>
  <si>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</si>
  <si>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</si>
  <si>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</si>
  <si>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</si>
  <si>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</si>
  <si>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</si>
  <si>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</si>
  <si>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</si>
  <si>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</si>
  <si>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</si>
  <si>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</si>
  <si>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</si>
  <si>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</si>
  <si>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</si>
  <si>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</si>
  <si>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</si>
  <si>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</si>
  <si>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</si>
  <si>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</si>
  <si>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</si>
  <si>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</si>
  <si>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</si>
  <si>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</si>
  <si>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</si>
  <si>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</si>
  <si>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</si>
  <si>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</si>
  <si>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</si>
  <si>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</si>
  <si>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</si>
  <si>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</si>
  <si>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</si>
  <si>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</si>
  <si>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</si>
  <si>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</si>
  <si>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</si>
  <si>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</si>
  <si>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</si>
  <si>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</si>
  <si>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</si>
  <si>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</si>
  <si>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</si>
  <si>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</si>
  <si>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</si>
  <si>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</si>
  <si>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</si>
  <si>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</si>
  <si>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</si>
  <si>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</si>
  <si>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</si>
  <si>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</si>
  <si>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</si>
  <si>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</si>
  <si>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</si>
  <si>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</si>
  <si>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</si>
  <si>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</si>
  <si>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</si>
  <si>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</si>
  <si>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</si>
  <si>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</si>
  <si>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</si>
  <si>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</si>
  <si>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</si>
  <si>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</si>
  <si>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</si>
  <si>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</si>
  <si>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</si>
  <si>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</si>
  <si>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</si>
  <si>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</si>
  <si>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</si>
  <si>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</si>
  <si>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</si>
  <si>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</si>
  <si>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</si>
  <si>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</si>
  <si>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</si>
  <si>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</si>
  <si>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</si>
  <si>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</si>
  <si>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</si>
  <si>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</si>
  <si>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</si>
  <si>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</si>
  <si>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</si>
  <si>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</si>
  <si>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</si>
  <si>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</si>
  <si>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</si>
  <si>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</si>
  <si>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</si>
  <si>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</si>
  <si>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</si>
  <si>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</si>
  <si>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</si>
  <si>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</si>
  <si>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</si>
  <si>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</si>
  <si>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</si>
  <si>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</si>
  <si>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</si>
  <si>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</si>
  <si>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</si>
  <si>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</si>
  <si>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</si>
  <si>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</si>
  <si>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</si>
  <si>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</si>
  <si>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</si>
  <si>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</si>
  <si>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</si>
  <si>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</si>
  <si>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</si>
  <si>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</si>
  <si>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</si>
  <si>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</si>
  <si>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</si>
  <si>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</si>
  <si>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</si>
  <si>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</si>
  <si>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</si>
  <si>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</si>
  <si>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</si>
  <si>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</si>
  <si>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</si>
  <si>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</si>
  <si>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</si>
  <si>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</si>
  <si>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</si>
  <si>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</si>
  <si>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</si>
  <si>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</si>
  <si>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</si>
  <si>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</si>
  <si>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</si>
  <si>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</si>
  <si>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</si>
  <si>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</si>
  <si>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</si>
  <si>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</si>
  <si>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</si>
  <si>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</si>
  <si>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</si>
  <si>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</si>
  <si>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</si>
  <si>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</si>
  <si>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</si>
  <si>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</si>
  <si>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</si>
  <si>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</si>
  <si>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</si>
  <si>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</si>
  <si>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</si>
  <si>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</si>
  <si>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</si>
  <si>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</si>
  <si>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</si>
  <si>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</si>
  <si>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</si>
  <si>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</si>
  <si>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</si>
  <si>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</si>
  <si>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</si>
  <si>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</si>
  <si>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</si>
  <si>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</si>
  <si>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</si>
  <si>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</si>
  <si>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</si>
  <si>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</si>
  <si>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</si>
  <si>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</si>
  <si>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</si>
  <si>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</si>
  <si>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</si>
  <si>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</si>
  <si>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</si>
  <si>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</si>
  <si>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</si>
  <si>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</si>
  <si>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</si>
  <si>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</si>
  <si>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</si>
  <si>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</si>
  <si>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</si>
  <si>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</si>
  <si>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</si>
  <si>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</si>
  <si>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</si>
  <si>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</si>
  <si>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</si>
  <si>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</si>
  <si>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</si>
  <si>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</si>
  <si>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</si>
  <si>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</si>
  <si>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</si>
  <si>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</si>
  <si>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</si>
  <si>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</si>
  <si>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</si>
  <si>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</si>
  <si>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</si>
  <si>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</si>
  <si>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</si>
  <si>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</si>
  <si>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</si>
  <si>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</si>
  <si>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</si>
  <si>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</si>
  <si>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</si>
  <si>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</si>
  <si>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</si>
  <si>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</si>
  <si>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</si>
  <si>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</si>
  <si>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</si>
  <si>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</si>
  <si>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</si>
  <si>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</si>
  <si>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</si>
  <si>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</si>
  <si>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</si>
  <si>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</si>
  <si>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</si>
  <si>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</si>
  <si>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</si>
  <si>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</si>
  <si>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</si>
  <si>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</si>
  <si>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</si>
  <si>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</si>
  <si>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</si>
  <si>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</si>
  <si>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</si>
  <si>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</si>
  <si>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</si>
  <si>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</si>
  <si>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</si>
  <si>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</si>
  <si>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</si>
  <si>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</si>
  <si>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</si>
  <si>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</si>
  <si>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</si>
  <si>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</si>
  <si>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</si>
  <si>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</si>
  <si>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</si>
  <si>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</si>
  <si>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</si>
  <si>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</si>
  <si>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</si>
  <si>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</si>
  <si>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</si>
  <si>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</si>
  <si>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</si>
  <si>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</si>
  <si>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</si>
  <si>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</si>
  <si>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</si>
  <si>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</si>
  <si>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</si>
  <si>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</si>
  <si>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</si>
  <si>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</si>
  <si>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</si>
  <si>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</si>
  <si>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</si>
  <si>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</si>
  <si>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</si>
  <si>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</si>
  <si>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</si>
  <si>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</si>
  <si>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</si>
  <si>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</si>
  <si>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</si>
  <si>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</si>
  <si>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</si>
  <si>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</si>
  <si>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</si>
  <si>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</si>
  <si>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</si>
  <si>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</si>
  <si>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</si>
  <si>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</si>
  <si>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</si>
  <si>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</si>
  <si>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</si>
  <si>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</si>
  <si>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</si>
  <si>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</si>
  <si>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</si>
  <si>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</si>
  <si>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</si>
  <si>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</si>
  <si>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</si>
  <si>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</si>
  <si>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</si>
  <si>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</si>
  <si>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</si>
  <si>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</si>
  <si>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</si>
  <si>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</si>
  <si>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</si>
  <si>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</si>
  <si>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</si>
  <si>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</si>
  <si>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</si>
  <si>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</si>
  <si>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</si>
  <si>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</si>
  <si>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</si>
  <si>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</si>
  <si>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</si>
  <si>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</si>
  <si>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</si>
  <si>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</si>
  <si>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</si>
  <si>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</si>
  <si>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</si>
  <si>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</si>
  <si>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</si>
  <si>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</si>
  <si>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</si>
  <si>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</si>
  <si>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</si>
  <si>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</si>
  <si>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</si>
  <si>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</si>
  <si>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</si>
  <si>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</si>
  <si>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</si>
  <si>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</si>
  <si>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</si>
  <si>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</si>
  <si>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</si>
  <si>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</si>
  <si>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</si>
  <si>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</si>
  <si>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</si>
  <si>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</si>
  <si>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</si>
  <si>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</si>
  <si>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</si>
  <si>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</si>
  <si>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</si>
  <si>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</si>
  <si>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</si>
  <si>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</si>
  <si>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</si>
  <si>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</si>
  <si>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</si>
  <si>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</si>
  <si>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</si>
  <si>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</si>
  <si>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</si>
  <si>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</si>
  <si>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</si>
  <si>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</si>
  <si>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</si>
  <si>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</si>
  <si>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</si>
  <si>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</si>
  <si>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</si>
  <si>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</si>
  <si>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</si>
  <si>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</si>
  <si>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</si>
  <si>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</si>
  <si>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</si>
  <si>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</si>
  <si>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</si>
  <si>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</si>
  <si>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</si>
  <si>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</si>
  <si>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</si>
  <si>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</si>
  <si>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</si>
  <si>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</si>
  <si>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</si>
  <si>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</si>
  <si>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</si>
  <si>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</si>
  <si>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</si>
  <si>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</si>
  <si>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</si>
  <si>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</si>
  <si>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</si>
  <si>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</si>
  <si>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</si>
  <si>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</si>
  <si>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</si>
  <si>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</si>
  <si>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</si>
  <si>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</si>
  <si>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</si>
  <si>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</si>
  <si>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</si>
  <si>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</si>
  <si>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</si>
  <si>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</si>
  <si>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</si>
  <si>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</si>
  <si>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</si>
  <si>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</si>
  <si>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</si>
  <si>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</si>
  <si>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</si>
  <si>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</si>
  <si>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</si>
  <si>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</si>
  <si>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</si>
  <si>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</si>
  <si>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</si>
  <si>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</si>
  <si>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</si>
  <si>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</si>
  <si>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</si>
  <si>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</si>
  <si>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</si>
  <si>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</si>
  <si>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</si>
  <si>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</si>
  <si>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</si>
  <si>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</si>
  <si>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</si>
  <si>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</si>
  <si>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</si>
  <si>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</si>
  <si>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</si>
  <si>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</si>
  <si>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</si>
  <si>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</si>
  <si>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</si>
  <si>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</si>
  <si>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</si>
  <si>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</si>
  <si>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</si>
  <si>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</si>
  <si>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</si>
  <si>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</si>
  <si>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</si>
  <si>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</si>
  <si>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</si>
  <si>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</si>
  <si>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</si>
  <si>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</si>
  <si>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</si>
  <si>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</si>
  <si>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</si>
  <si>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</si>
  <si>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</si>
  <si>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</si>
  <si>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</si>
  <si>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</si>
  <si>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</si>
  <si>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</si>
  <si>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</si>
  <si>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</si>
  <si>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</si>
  <si>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</si>
  <si>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</si>
  <si>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</si>
  <si>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</si>
  <si>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</si>
  <si>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</si>
  <si>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</si>
  <si>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</si>
  <si>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</si>
  <si>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</si>
  <si>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</si>
  <si>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</si>
  <si>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</si>
  <si>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</si>
  <si>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</si>
  <si>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</si>
  <si>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</si>
  <si>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</si>
  <si>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</si>
  <si>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</si>
  <si>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</si>
  <si>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</si>
  <si>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</si>
  <si>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</si>
  <si>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</si>
  <si>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</si>
  <si>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</si>
  <si>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</si>
  <si>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</si>
  <si>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</si>
  <si>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</si>
  <si>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</si>
  <si>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</si>
  <si>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</si>
  <si>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</si>
  <si>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</si>
  <si>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</si>
  <si>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</si>
  <si>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</si>
  <si>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</si>
  <si>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</si>
  <si>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</si>
  <si>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</si>
  <si>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</si>
  <si>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</si>
  <si>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</si>
  <si>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</si>
  <si>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</si>
  <si>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</si>
  <si>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</si>
  <si>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</si>
  <si>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</si>
  <si>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</si>
  <si>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</si>
  <si>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</si>
  <si>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</si>
  <si>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</si>
  <si>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</si>
  <si>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</si>
  <si>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</si>
  <si>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</si>
  <si>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</si>
  <si>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</si>
  <si>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</si>
  <si>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</si>
  <si>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</si>
  <si>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</si>
  <si>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</si>
  <si>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</si>
  <si>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</si>
  <si>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</si>
  <si>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</si>
  <si>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</si>
  <si>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</si>
  <si>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</si>
  <si>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</si>
  <si>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</si>
  <si>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</si>
  <si>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</si>
  <si>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</si>
  <si>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</si>
  <si>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</si>
  <si>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</si>
  <si>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</si>
  <si>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</si>
  <si>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</si>
  <si>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</si>
  <si>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</si>
  <si>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</si>
  <si>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</si>
  <si>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</si>
  <si>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</si>
  <si>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</si>
  <si>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</si>
  <si>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</si>
  <si>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</si>
  <si>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</si>
  <si>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</si>
  <si>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</si>
  <si>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</si>
  <si>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</si>
  <si>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</si>
  <si>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</si>
  <si>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</si>
  <si>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</si>
  <si>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</si>
  <si>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</si>
  <si>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</si>
  <si>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</si>
  <si>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</si>
  <si>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</si>
  <si>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</si>
  <si>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</si>
  <si>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</si>
  <si>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</si>
  <si>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</si>
  <si>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</si>
  <si>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</si>
  <si>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</si>
  <si>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</si>
  <si>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</si>
  <si>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</si>
  <si>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</si>
  <si>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</si>
  <si>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</si>
  <si>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</si>
  <si>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</si>
  <si>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</si>
  <si>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</si>
  <si>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</si>
  <si>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</si>
  <si>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</si>
  <si>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</si>
  <si>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</si>
  <si>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</si>
  <si>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</si>
  <si>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</si>
  <si>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</si>
  <si>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</si>
  <si>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</si>
  <si>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</si>
  <si>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</si>
  <si>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</si>
  <si>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</si>
  <si>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</si>
  <si>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</si>
  <si>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</si>
  <si>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</si>
  <si>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</si>
  <si>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</si>
  <si>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</si>
  <si>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</si>
  <si>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</si>
  <si>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</si>
  <si>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</si>
  <si>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</si>
  <si>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</si>
  <si>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</si>
  <si>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</si>
  <si>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</si>
  <si>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</si>
  <si>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</si>
  <si>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</si>
  <si>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</si>
  <si>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</si>
  <si>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</si>
  <si>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</si>
  <si>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</si>
  <si>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</si>
  <si>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</si>
  <si>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</si>
  <si>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</si>
  <si>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</si>
  <si>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</si>
  <si>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</si>
  <si>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</si>
  <si>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</si>
  <si>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</si>
  <si>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</si>
  <si>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</si>
  <si>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</si>
  <si>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</si>
  <si>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</si>
  <si>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</si>
  <si>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</si>
  <si>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</si>
  <si>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</si>
  <si>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</si>
  <si>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</si>
  <si>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</si>
  <si>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</si>
  <si>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</si>
  <si>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</si>
  <si>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</si>
  <si>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</si>
  <si>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</si>
  <si>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</si>
  <si>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</si>
  <si>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</si>
  <si>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</si>
  <si>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</si>
  <si>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</si>
  <si>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</si>
  <si>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</si>
  <si>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</si>
  <si>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</si>
  <si>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</si>
  <si>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</si>
  <si>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</si>
  <si>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</si>
  <si>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</si>
  <si>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</si>
  <si>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</si>
  <si>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</si>
  <si>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</si>
  <si>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</si>
  <si>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</si>
  <si>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</si>
  <si>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</si>
  <si>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</si>
  <si>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</si>
  <si>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</si>
  <si>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</si>
  <si>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</si>
  <si>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</si>
  <si>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</si>
  <si>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</si>
  <si>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</si>
  <si>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</si>
  <si>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</si>
  <si>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</si>
  <si>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</si>
  <si>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</si>
  <si>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</si>
  <si>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</si>
  <si>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</si>
  <si>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</si>
  <si>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</si>
  <si>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</si>
  <si>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</si>
  <si>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</si>
  <si>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</si>
  <si>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</si>
  <si>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</si>
  <si>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</si>
  <si>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</si>
  <si>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</si>
  <si>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</si>
  <si>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</si>
  <si>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</si>
  <si>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</si>
  <si>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</si>
  <si>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</si>
  <si>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</si>
  <si>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</si>
  <si>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</si>
  <si>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</si>
  <si>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</si>
  <si>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</si>
  <si>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</si>
  <si>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</si>
  <si>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</si>
  <si>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</si>
  <si>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</si>
  <si>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</si>
  <si>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</si>
  <si>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</si>
  <si>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</si>
  <si>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</si>
  <si>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</si>
  <si>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</si>
  <si>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</si>
  <si>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</si>
  <si>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</si>
  <si>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</si>
  <si>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</si>
  <si>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</si>
  <si>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</si>
  <si>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</si>
  <si>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</si>
  <si>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</si>
  <si>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</si>
  <si>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</si>
  <si>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</si>
  <si>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</si>
  <si>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</si>
  <si>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</si>
  <si>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</si>
  <si>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</si>
  <si>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</si>
  <si>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</si>
  <si>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</si>
  <si>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</si>
  <si>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</si>
  <si>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</si>
  <si>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</si>
  <si>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</si>
  <si>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</si>
  <si>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</si>
  <si>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</si>
  <si>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</si>
  <si>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</si>
  <si>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</si>
  <si>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</si>
  <si>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</si>
  <si>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</si>
  <si>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</si>
  <si>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</si>
  <si>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</si>
  <si>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</si>
  <si>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</si>
  <si>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</si>
  <si>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</si>
  <si>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</si>
  <si>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</si>
  <si>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</si>
  <si>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</si>
  <si>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</si>
  <si>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</si>
  <si>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</si>
  <si>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</si>
  <si>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</si>
  <si>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</si>
  <si>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</si>
  <si>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</si>
  <si>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</si>
  <si>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</si>
  <si>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</si>
  <si>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</si>
  <si>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</si>
  <si>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</si>
  <si>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</si>
  <si>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</si>
  <si>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</si>
  <si>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</si>
  <si>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</si>
  <si>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</si>
  <si>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</si>
  <si>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</si>
  <si>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</si>
  <si>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</si>
  <si>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</si>
  <si>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</si>
  <si>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</si>
  <si>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</si>
  <si>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</si>
  <si>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</si>
  <si>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</si>
  <si>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</si>
  <si>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</si>
  <si>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</si>
  <si>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</si>
  <si>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</si>
  <si>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</si>
  <si>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</si>
  <si>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</si>
  <si>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</si>
  <si>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</si>
  <si>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</si>
  <si>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</si>
  <si>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</si>
  <si>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</si>
  <si>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</si>
  <si>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</si>
  <si>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</si>
  <si>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</si>
  <si>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</si>
  <si>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</si>
  <si>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</si>
  <si>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</si>
  <si>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</si>
  <si>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</si>
  <si>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</si>
  <si>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</si>
  <si>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</si>
  <si>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</si>
  <si>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</si>
  <si>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</si>
  <si>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</si>
  <si>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</si>
  <si>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</si>
  <si>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</si>
  <si>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</si>
  <si>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</si>
  <si>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</si>
  <si>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</si>
  <si>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</si>
  <si>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</si>
  <si>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</si>
  <si>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</si>
  <si>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</si>
  <si>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</si>
  <si>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</si>
  <si>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</si>
  <si>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</si>
  <si>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</si>
  <si>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</si>
  <si>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</si>
  <si>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</si>
  <si>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</si>
  <si>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</si>
  <si>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</si>
  <si>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</si>
  <si>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</si>
  <si>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</si>
  <si>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</si>
  <si>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</si>
  <si>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</si>
  <si>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</si>
  <si>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</si>
  <si>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</si>
  <si>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</si>
  <si>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</si>
  <si>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</si>
  <si>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</si>
  <si>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</si>
  <si>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</si>
  <si>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</si>
  <si>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</si>
  <si>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</si>
  <si>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</si>
  <si>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</si>
  <si>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</si>
  <si>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</si>
  <si>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</si>
  <si>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</si>
  <si>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</si>
  <si>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</si>
  <si>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</si>
  <si>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</si>
  <si>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</si>
  <si>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</si>
  <si>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</si>
  <si>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</si>
  <si>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</si>
  <si>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</si>
  <si>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</si>
  <si>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</si>
  <si>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</si>
  <si>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</si>
  <si>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</si>
  <si>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</si>
  <si>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</si>
  <si>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</si>
  <si>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</si>
  <si>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</si>
  <si>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</si>
  <si>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</si>
  <si>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</si>
  <si>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</si>
  <si>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</si>
  <si>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</si>
  <si>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</si>
  <si>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</si>
  <si>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</si>
  <si>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</si>
  <si>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</si>
  <si>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</si>
  <si>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</si>
  <si>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</si>
  <si>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</si>
  <si>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</si>
  <si>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</si>
  <si>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</si>
  <si>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</si>
  <si>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</si>
  <si>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</si>
  <si>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</si>
  <si>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</si>
  <si>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</si>
  <si>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</si>
  <si>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</si>
  <si>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</si>
  <si>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</si>
  <si>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</si>
  <si>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</si>
  <si>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</si>
  <si>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</si>
  <si>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</si>
  <si>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</si>
  <si>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</si>
  <si>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</si>
  <si>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</si>
  <si>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</si>
  <si>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</si>
  <si>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</si>
  <si>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</si>
  <si>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</si>
  <si>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</si>
  <si>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</si>
  <si>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</si>
  <si>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</si>
  <si>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</si>
  <si>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</si>
  <si>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</si>
  <si>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</si>
  <si>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</si>
  <si>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</si>
  <si>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</si>
  <si>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</si>
  <si>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</si>
  <si>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</si>
  <si>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</si>
  <si>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</si>
  <si>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</si>
  <si>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</si>
  <si>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</si>
  <si>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</si>
  <si>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</si>
  <si>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</si>
  <si>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</si>
  <si>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</si>
  <si>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</si>
  <si>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</si>
  <si>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</si>
  <si>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</si>
  <si>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</si>
  <si>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</si>
  <si>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</si>
  <si>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</si>
  <si>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</si>
  <si>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</si>
  <si>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</si>
  <si>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</si>
  <si>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</si>
  <si>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</si>
  <si>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</si>
  <si>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</si>
  <si>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</si>
  <si>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</si>
  <si>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</si>
  <si>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</si>
  <si>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</si>
  <si>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</si>
  <si>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</si>
  <si>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</si>
  <si>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</si>
  <si>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</si>
  <si>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</si>
  <si>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</si>
  <si>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</si>
  <si>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</si>
  <si>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</si>
  <si>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</si>
  <si>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</si>
  <si>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</si>
  <si>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</si>
  <si>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</si>
  <si>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</si>
  <si>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</si>
  <si>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</si>
  <si>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</si>
  <si>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</si>
  <si>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</si>
  <si>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</si>
  <si>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</si>
  <si>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</si>
  <si>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</si>
  <si>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</si>
  <si>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</si>
  <si>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</si>
  <si>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</si>
  <si>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</si>
  <si>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</si>
  <si>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</si>
  <si>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</si>
  <si>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</si>
  <si>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</si>
  <si>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</si>
  <si>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</si>
  <si>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</si>
  <si>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</si>
  <si>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</si>
  <si>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</si>
  <si>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</si>
  <si>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</si>
  <si>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</si>
  <si>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</si>
  <si>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</si>
  <si>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</si>
  <si>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</si>
  <si>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</si>
  <si>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</si>
  <si>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</si>
  <si>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</si>
  <si>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</si>
  <si>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</si>
  <si>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</si>
  <si>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</si>
  <si>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</si>
  <si>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</si>
  <si>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</si>
  <si>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</si>
  <si>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</si>
  <si>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</si>
  <si>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</si>
  <si>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</si>
  <si>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</si>
  <si>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</si>
  <si>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</si>
  <si>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</si>
  <si>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</si>
  <si>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</si>
  <si>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</si>
  <si>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</si>
  <si>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</si>
  <si>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</si>
  <si>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</si>
  <si>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</si>
  <si>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</si>
  <si>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</si>
  <si>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</si>
  <si>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</si>
  <si>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</si>
  <si>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</si>
  <si>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</si>
  <si>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</si>
  <si>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</si>
  <si>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</si>
  <si>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</si>
  <si>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</si>
  <si>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</si>
  <si>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</si>
  <si>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</si>
  <si>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</si>
  <si>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</si>
  <si>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</si>
  <si>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</si>
  <si>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</si>
  <si>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</si>
  <si>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</si>
  <si>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</si>
  <si>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</si>
  <si>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</si>
  <si>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</si>
  <si>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</si>
  <si>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</si>
  <si>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</si>
  <si>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</si>
  <si>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</si>
  <si>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</si>
  <si>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</si>
  <si>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</si>
  <si>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</si>
  <si>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</si>
  <si>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</si>
  <si>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</si>
  <si>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</si>
  <si>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</si>
  <si>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</si>
  <si>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</si>
  <si>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</si>
  <si>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</si>
  <si>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</si>
  <si>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</si>
  <si>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</si>
  <si>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</si>
  <si>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</si>
  <si>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</si>
  <si>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</si>
  <si>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</si>
  <si>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</si>
  <si>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</si>
  <si>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</si>
  <si>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</si>
  <si>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</si>
  <si>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</si>
  <si>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</si>
  <si>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</si>
  <si>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</si>
  <si>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</si>
  <si>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</si>
  <si>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</si>
  <si>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</si>
  <si>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</si>
  <si>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</si>
  <si>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</si>
  <si>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</si>
  <si>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</si>
  <si>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</si>
  <si>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</si>
  <si>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</si>
  <si>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</si>
  <si>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</si>
  <si>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</si>
  <si>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</si>
  <si>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</si>
  <si>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</si>
  <si>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</si>
  <si>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</si>
  <si>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</si>
  <si>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</si>
  <si>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</si>
  <si>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</si>
  <si>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</si>
  <si>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</si>
  <si>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</si>
  <si>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</si>
  <si>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</si>
  <si>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</si>
  <si>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</si>
  <si>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</si>
  <si>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</si>
  <si>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</si>
  <si>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</si>
  <si>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</si>
  <si>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</si>
  <si>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</si>
  <si>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</si>
  <si>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</si>
  <si>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</si>
  <si>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</si>
  <si>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</si>
  <si>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</si>
  <si>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</si>
  <si>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</si>
  <si>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</si>
  <si>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</si>
  <si>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</si>
  <si>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</si>
  <si>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</si>
  <si>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</si>
  <si>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</si>
  <si>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</si>
  <si>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</si>
  <si>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</si>
  <si>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</si>
  <si>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</si>
  <si>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</si>
  <si>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</si>
  <si>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</si>
  <si>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</si>
  <si>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</si>
  <si>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</si>
  <si>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</si>
  <si>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</si>
  <si>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</si>
  <si>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</si>
  <si>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</si>
  <si>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</si>
  <si>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</si>
  <si>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</si>
  <si>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</si>
  <si>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</si>
  <si>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</si>
  <si>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</si>
  <si>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</si>
  <si>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</si>
  <si>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</si>
  <si>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</si>
  <si>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</si>
  <si>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</si>
  <si>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</si>
  <si>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</si>
  <si>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</si>
  <si>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</si>
  <si>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</si>
  <si>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</si>
  <si>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</si>
  <si>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</si>
  <si>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</si>
  <si>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</si>
  <si>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</si>
  <si>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</si>
  <si>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</si>
  <si>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</si>
  <si>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</si>
  <si>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</si>
  <si>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</si>
  <si>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</si>
  <si>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</si>
  <si>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</si>
  <si>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</si>
  <si>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</si>
  <si>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</si>
  <si>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</si>
  <si>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</si>
  <si>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</si>
  <si>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</si>
  <si>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</si>
  <si>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</si>
  <si>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</si>
  <si>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</si>
  <si>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</si>
  <si>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</si>
  <si>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</si>
  <si>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</si>
  <si>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</si>
  <si>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</si>
  <si>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</si>
  <si>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</si>
  <si>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</si>
  <si>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</si>
  <si>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</si>
  <si>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</si>
  <si>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</si>
  <si>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</si>
  <si>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</si>
  <si>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</si>
  <si>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</si>
  <si>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</si>
  <si>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</si>
  <si>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</si>
  <si>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</si>
  <si>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</si>
  <si>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</si>
  <si>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</si>
  <si>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</si>
  <si>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</si>
  <si>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</si>
  <si>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</si>
  <si>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</si>
  <si>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</si>
  <si>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</si>
  <si>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</si>
  <si>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</si>
  <si>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</si>
  <si>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</si>
  <si>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</si>
  <si>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</si>
  <si>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</si>
  <si>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</si>
  <si>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</si>
  <si>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</si>
  <si>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</si>
  <si>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</si>
  <si>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</si>
  <si>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</si>
  <si>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</si>
  <si>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</si>
  <si>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</si>
  <si>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</si>
  <si>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</si>
  <si>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</si>
  <si>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</si>
  <si>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</si>
  <si>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</si>
  <si>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</si>
  <si>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</si>
  <si>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</si>
  <si>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</si>
  <si>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</si>
  <si>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</si>
  <si>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</si>
  <si>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</si>
  <si>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</si>
  <si>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</si>
  <si>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</si>
  <si>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</si>
  <si>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</si>
  <si>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</si>
  <si>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</si>
  <si>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</si>
  <si>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</si>
  <si>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</si>
  <si>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</si>
  <si>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</si>
  <si>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</si>
  <si>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</si>
  <si>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</si>
  <si>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</si>
  <si>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</si>
  <si>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</si>
  <si>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</si>
  <si>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</si>
  <si>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</si>
  <si>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</si>
  <si>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</si>
  <si>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</si>
  <si>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</si>
  <si>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</si>
  <si>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</si>
  <si>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</si>
  <si>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</si>
  <si>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</si>
  <si>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</si>
  <si>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</si>
  <si>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</si>
  <si>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</si>
  <si>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</si>
  <si>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</si>
  <si>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</si>
  <si>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</si>
  <si>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</si>
  <si>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</si>
  <si>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</si>
  <si>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</si>
  <si>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</si>
  <si>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</si>
  <si>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</si>
  <si>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</si>
  <si>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</si>
  <si>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</si>
  <si>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</si>
  <si>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</si>
  <si>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</si>
  <si>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</si>
  <si>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</si>
  <si>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</si>
  <si>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</si>
  <si>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</si>
  <si>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</si>
  <si>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</si>
  <si>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</si>
  <si>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</si>
  <si>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</si>
  <si>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</si>
  <si>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</si>
  <si>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</si>
  <si>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</si>
  <si>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</si>
  <si>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</si>
  <si>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</si>
  <si>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</si>
  <si>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</si>
  <si>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</si>
  <si>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</si>
  <si>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</si>
  <si>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</si>
  <si>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</si>
  <si>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</si>
  <si>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</si>
  <si>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</si>
  <si>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</si>
  <si>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</si>
  <si>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</si>
  <si>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</si>
  <si>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</si>
  <si>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</si>
  <si>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</si>
  <si>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</si>
  <si>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</si>
  <si>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</si>
  <si>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</si>
  <si>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</si>
  <si>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</si>
  <si>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</si>
  <si>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</si>
  <si>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</si>
  <si>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</si>
  <si>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</si>
  <si>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</si>
  <si>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</si>
  <si>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</si>
  <si>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</si>
  <si>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</si>
  <si>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</si>
  <si>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</si>
  <si>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</si>
  <si>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</si>
  <si>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</si>
  <si>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</si>
  <si>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</si>
  <si>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</si>
  <si>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</si>
  <si>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</si>
  <si>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</si>
  <si>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</si>
  <si>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</si>
  <si>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</si>
  <si>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</si>
  <si>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</si>
  <si>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</si>
  <si>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</si>
  <si>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</si>
  <si>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</si>
  <si>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</si>
  <si>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</si>
  <si>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</si>
  <si>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</si>
  <si>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</si>
  <si>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</si>
  <si>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</si>
  <si>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</si>
  <si>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</si>
  <si>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</si>
  <si>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</si>
  <si>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</si>
  <si>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</si>
  <si>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</si>
  <si>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</si>
  <si>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</si>
  <si>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</si>
  <si>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</si>
  <si>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</si>
  <si>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</si>
  <si>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</si>
  <si>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</si>
  <si>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</si>
  <si>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</si>
  <si>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</si>
  <si>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</si>
  <si>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</si>
  <si>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</si>
  <si>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</si>
  <si>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</si>
  <si>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</si>
  <si>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</si>
  <si>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</si>
  <si>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</si>
  <si>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</si>
  <si>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</si>
  <si>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</si>
  <si>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</si>
  <si>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</si>
  <si>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</si>
  <si>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</si>
  <si>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</si>
  <si>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</si>
  <si>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</si>
  <si>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</si>
  <si>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</si>
  <si>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</si>
  <si>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</si>
  <si>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</si>
  <si>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</si>
  <si>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</si>
  <si>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</si>
  <si>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</si>
  <si>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</si>
  <si>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</si>
  <si>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</si>
  <si>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</si>
  <si>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</si>
  <si>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</si>
  <si>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</si>
  <si>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</si>
  <si>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</si>
  <si>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</si>
  <si>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</si>
  <si>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</si>
  <si>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</si>
  <si>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</si>
  <si>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</si>
  <si>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</si>
  <si>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</si>
  <si>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</si>
  <si>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</si>
  <si>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</si>
  <si>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</si>
  <si>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</si>
  <si>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</si>
  <si>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</si>
  <si>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</si>
  <si>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</si>
  <si>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</si>
  <si>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</si>
  <si>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</si>
  <si>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</si>
  <si>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</si>
  <si>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</si>
  <si>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</si>
  <si>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</si>
  <si>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</si>
  <si>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</si>
  <si>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</si>
  <si>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</si>
  <si>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</si>
  <si>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</si>
  <si>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</si>
  <si>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</si>
  <si>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</si>
  <si>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</si>
  <si>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</si>
  <si>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</si>
  <si>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</si>
  <si>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</si>
  <si>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</si>
  <si>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</si>
  <si>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</si>
  <si>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</si>
  <si>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</si>
  <si>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</si>
  <si>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</si>
  <si>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</si>
  <si>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</si>
  <si>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</si>
  <si>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</si>
  <si>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</si>
  <si>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</si>
  <si>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</si>
  <si>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</si>
  <si>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</si>
  <si>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</si>
  <si>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</si>
  <si>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</si>
  <si>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</si>
  <si>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</si>
  <si>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</si>
  <si>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</si>
  <si>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</si>
  <si>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</si>
  <si>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</si>
  <si>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</si>
  <si>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</si>
  <si>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</si>
  <si>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</si>
  <si>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</si>
  <si>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</si>
  <si>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</si>
  <si>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</si>
  <si>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</si>
  <si>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</si>
  <si>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</si>
  <si>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</si>
  <si>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</si>
  <si>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</si>
  <si>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</si>
  <si>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</si>
  <si>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</si>
  <si>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</si>
  <si>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</si>
  <si>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</si>
  <si>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</si>
  <si>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</si>
  <si>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</si>
  <si>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</si>
  <si>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</si>
  <si>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</si>
  <si>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</si>
  <si>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</si>
  <si>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</si>
  <si>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</si>
  <si>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</si>
  <si>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</si>
  <si>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</si>
  <si>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</si>
  <si>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</si>
  <si>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</si>
  <si>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</si>
  <si>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</si>
  <si>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</si>
  <si>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</si>
  <si>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</si>
  <si>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</si>
  <si>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</si>
  <si>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</si>
  <si>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</si>
  <si>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</si>
  <si>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</si>
  <si>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</si>
  <si>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</si>
  <si>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</si>
  <si>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</si>
  <si>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</si>
  <si>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</si>
  <si>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</si>
  <si>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</si>
  <si>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</si>
  <si>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</si>
  <si>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</si>
  <si>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</si>
  <si>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</si>
  <si>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</si>
  <si>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</si>
  <si>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</si>
  <si>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</si>
  <si>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</si>
  <si>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</si>
  <si>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</si>
  <si>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</si>
  <si>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</si>
  <si>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</si>
  <si>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</si>
  <si>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</si>
  <si>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</si>
  <si>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</si>
  <si>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</si>
  <si>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</si>
  <si>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</si>
  <si>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</si>
  <si>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</si>
  <si>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</si>
  <si>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</si>
  <si>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</si>
  <si>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</si>
  <si>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</si>
  <si>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</si>
  <si>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</si>
  <si>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</si>
  <si>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</si>
  <si>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</si>
  <si>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</si>
  <si>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</si>
  <si>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</si>
  <si>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</si>
  <si>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</si>
  <si>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</si>
  <si>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</si>
  <si>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</si>
  <si>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</si>
  <si>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</si>
  <si>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</si>
  <si>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</si>
  <si>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</si>
  <si>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</si>
  <si>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</si>
  <si>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</si>
  <si>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</si>
  <si>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</si>
  <si>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</si>
  <si>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</si>
  <si>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</si>
  <si>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</si>
  <si>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</si>
  <si>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</si>
  <si>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</si>
  <si>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</si>
  <si>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</si>
  <si>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</si>
  <si>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</si>
  <si>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</si>
  <si>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</si>
  <si>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</si>
  <si>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</si>
  <si>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</si>
  <si>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</si>
  <si>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</si>
  <si>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</si>
  <si>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</si>
  <si>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</si>
  <si>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</si>
  <si>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</si>
  <si>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</si>
  <si>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</si>
  <si>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</si>
  <si>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</si>
  <si>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</si>
  <si>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</si>
  <si>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</si>
  <si>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</si>
  <si>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</si>
  <si>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</si>
  <si>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</si>
  <si>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</si>
  <si>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</si>
  <si>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</si>
  <si>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</si>
  <si>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</si>
  <si>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</si>
  <si>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</si>
  <si>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</si>
  <si>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</si>
  <si>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</si>
  <si>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</si>
  <si>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</si>
  <si>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</si>
  <si>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</si>
  <si>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</si>
  <si>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</si>
  <si>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</si>
  <si>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</si>
  <si>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</si>
  <si>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</si>
  <si>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</si>
  <si>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</si>
  <si>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</si>
  <si>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</si>
  <si>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</si>
  <si>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</si>
  <si>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</si>
  <si>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</si>
  <si>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</si>
  <si>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</si>
  <si>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</si>
  <si>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</si>
  <si>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</si>
  <si>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</si>
  <si>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</si>
  <si>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</si>
  <si>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</si>
  <si>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</si>
  <si>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</si>
  <si>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</si>
  <si>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</si>
  <si>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</si>
  <si>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</si>
  <si>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</si>
  <si>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</si>
  <si>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</si>
  <si>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</si>
  <si>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</si>
  <si>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</si>
  <si>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</si>
  <si>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</si>
  <si>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</si>
  <si>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</si>
  <si>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</si>
  <si>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</si>
  <si>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</si>
  <si>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</si>
  <si>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</si>
  <si>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</si>
  <si>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</si>
  <si>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</si>
  <si>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</si>
  <si>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</si>
  <si>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</si>
  <si>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</si>
  <si>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</si>
  <si>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</si>
  <si>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</si>
  <si>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</si>
  <si>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</si>
  <si>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</si>
  <si>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</si>
  <si>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</si>
  <si>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</si>
  <si>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</si>
  <si>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</si>
  <si>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</si>
  <si>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</si>
  <si>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</si>
  <si>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</si>
  <si>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</si>
  <si>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</si>
  <si>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</si>
  <si>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</si>
  <si>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</si>
  <si>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</si>
  <si>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</si>
  <si>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</si>
  <si>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</si>
  <si>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</si>
  <si>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</si>
  <si>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</si>
  <si>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</si>
  <si>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</si>
  <si>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</si>
  <si>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</si>
  <si>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</si>
  <si>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</si>
  <si>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</si>
  <si>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</si>
  <si>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</si>
  <si>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</si>
  <si>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</si>
  <si>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</si>
  <si>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</si>
  <si>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</si>
  <si>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</si>
  <si>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</si>
  <si>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</si>
  <si>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</si>
  <si>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</si>
  <si>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</si>
  <si>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</si>
  <si>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</si>
  <si>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</si>
  <si>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</si>
  <si>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</si>
  <si>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</si>
  <si>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</si>
  <si>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</si>
  <si>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</si>
  <si>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</si>
  <si>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</si>
  <si>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</si>
  <si>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</si>
  <si>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</si>
  <si>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</si>
  <si>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</si>
  <si>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</si>
  <si>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</si>
  <si>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</si>
  <si>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</si>
  <si>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</si>
  <si>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</si>
  <si>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</si>
  <si>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</si>
  <si>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</si>
  <si>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</si>
  <si>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</si>
  <si>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</si>
  <si>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</si>
  <si>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</si>
  <si>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</si>
  <si>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</si>
  <si>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</si>
  <si>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</si>
  <si>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</si>
  <si>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</si>
  <si>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</si>
  <si>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</si>
  <si>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</si>
  <si>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</si>
  <si>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</si>
  <si>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</si>
  <si>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</si>
  <si>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</si>
  <si>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</si>
  <si>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</si>
  <si>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</si>
  <si>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</si>
  <si>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</si>
  <si>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</si>
  <si>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</si>
  <si>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</si>
  <si>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</si>
  <si>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</si>
  <si>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</si>
  <si>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</si>
  <si>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</si>
  <si>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</si>
  <si>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</si>
  <si>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</si>
  <si>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</si>
  <si>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</si>
  <si>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</si>
  <si>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</si>
  <si>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</si>
  <si>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</si>
  <si>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</si>
  <si>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</si>
  <si>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</si>
  <si>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</si>
  <si>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</si>
  <si>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</si>
  <si>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</si>
  <si>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</si>
  <si>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</si>
  <si>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</si>
  <si>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</si>
  <si>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</si>
  <si>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</si>
  <si>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</si>
  <si>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</si>
  <si>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</si>
  <si>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</si>
  <si>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</si>
  <si>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</si>
  <si>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</si>
  <si>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</si>
  <si>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</si>
  <si>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</si>
  <si>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</si>
  <si>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</si>
  <si>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</si>
  <si>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</si>
  <si>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</si>
  <si>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</si>
  <si>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</si>
  <si>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</si>
  <si>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</si>
  <si>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</si>
  <si>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</si>
  <si>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</si>
  <si>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</si>
  <si>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</si>
  <si>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</si>
  <si>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</si>
  <si>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</si>
  <si>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</si>
  <si>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</si>
  <si>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</si>
  <si>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</si>
  <si>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</si>
  <si>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</si>
  <si>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</si>
  <si>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</si>
  <si>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</si>
  <si>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</si>
  <si>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</si>
  <si>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</si>
  <si>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</si>
  <si>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</si>
  <si>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</si>
  <si>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</si>
  <si>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</si>
  <si>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</si>
  <si>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</si>
  <si>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</si>
  <si>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</si>
  <si>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</si>
  <si>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</si>
  <si>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</si>
  <si>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</si>
  <si>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</si>
  <si>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</si>
  <si>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</si>
  <si>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</si>
  <si>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</si>
  <si>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</si>
  <si>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</si>
  <si>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</si>
  <si>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</si>
  <si>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</si>
  <si>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</si>
  <si>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</si>
  <si>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</si>
  <si>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</si>
  <si>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</si>
  <si>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</si>
  <si>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</si>
  <si>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</si>
  <si>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</si>
  <si>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</si>
  <si>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</si>
  <si>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</si>
  <si>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</si>
  <si>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</si>
  <si>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</si>
  <si>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</si>
  <si>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</si>
  <si>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</si>
  <si>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</si>
  <si>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</si>
  <si>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</si>
  <si>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</si>
  <si>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</si>
  <si>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</si>
  <si>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</si>
  <si>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</si>
  <si>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</si>
  <si>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</si>
  <si>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</si>
  <si>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</si>
  <si>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</si>
  <si>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</si>
  <si>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</si>
  <si>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</si>
  <si>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</si>
  <si>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</si>
  <si>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</si>
  <si>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</si>
  <si>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</si>
  <si>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</si>
  <si>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</si>
  <si>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</si>
  <si>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</si>
  <si>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</si>
  <si>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</si>
  <si>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</si>
  <si>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</si>
  <si>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</si>
  <si>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</si>
  <si>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</si>
  <si>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</si>
  <si>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</si>
  <si>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</si>
  <si>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</si>
  <si>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</si>
  <si>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</si>
  <si>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</si>
  <si>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</si>
  <si>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</si>
  <si>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</si>
  <si>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</si>
  <si>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</si>
  <si>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</si>
  <si>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</si>
  <si>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</si>
  <si>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</si>
  <si>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</si>
  <si>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</si>
  <si>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</si>
  <si>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</si>
  <si>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</si>
  <si>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</si>
  <si>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</si>
  <si>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</si>
  <si>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</si>
  <si>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</si>
  <si>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</si>
  <si>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</si>
  <si>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</si>
  <si>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</si>
  <si>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</si>
  <si>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</si>
  <si>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</si>
  <si>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</si>
  <si>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</si>
  <si>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</si>
  <si>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</si>
  <si>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</si>
  <si>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</si>
  <si>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</si>
  <si>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</si>
  <si>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</si>
  <si>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</si>
  <si>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</si>
  <si>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</si>
  <si>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</si>
  <si>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</si>
  <si>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</si>
  <si>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</si>
  <si>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</si>
  <si>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</si>
  <si>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</si>
  <si>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</si>
  <si>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</si>
  <si>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</si>
  <si>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</si>
  <si>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</si>
  <si>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</si>
  <si>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</si>
  <si>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</si>
  <si>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</si>
  <si>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</si>
  <si>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</si>
  <si>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</si>
  <si>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</si>
  <si>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</si>
  <si>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</si>
  <si>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</si>
  <si>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</si>
  <si>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</si>
  <si>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</si>
  <si>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</si>
  <si>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</si>
  <si>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</si>
  <si>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</si>
  <si>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</si>
  <si>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</si>
  <si>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</si>
  <si>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</si>
  <si>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</si>
  <si>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</si>
  <si>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</si>
  <si>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</si>
  <si>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</si>
  <si>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</si>
  <si>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</si>
  <si>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</si>
  <si>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</si>
  <si>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</si>
  <si>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</si>
  <si>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</si>
  <si>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</si>
  <si>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</si>
  <si>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</si>
  <si>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</si>
  <si>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</si>
  <si>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</si>
  <si>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</si>
  <si>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</si>
  <si>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</si>
  <si>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</si>
  <si>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</si>
  <si>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</si>
  <si>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</si>
  <si>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</si>
  <si>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</si>
  <si>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</si>
  <si>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</si>
  <si>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</si>
  <si>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</si>
  <si>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</si>
  <si>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</si>
  <si>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</si>
  <si>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</si>
  <si>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</si>
  <si>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</si>
  <si>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</si>
  <si>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</si>
  <si>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</si>
  <si>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</si>
  <si>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</si>
  <si>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</si>
  <si>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</si>
  <si>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</si>
  <si>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</si>
  <si>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</si>
  <si>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</si>
  <si>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</si>
  <si>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</si>
  <si>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</si>
  <si>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</si>
  <si>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</si>
  <si>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</si>
  <si>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</si>
  <si>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</si>
  <si>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</si>
  <si>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</si>
  <si>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</si>
  <si>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</si>
  <si>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</si>
  <si>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</si>
  <si>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</si>
  <si>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</si>
  <si>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</si>
  <si>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</si>
  <si>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</si>
  <si>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</si>
  <si>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</si>
  <si>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</si>
  <si>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</si>
  <si>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</si>
  <si>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</si>
  <si>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</si>
  <si>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</si>
  <si>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</si>
  <si>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</si>
  <si>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</si>
  <si>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</si>
  <si>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</si>
  <si>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</si>
  <si>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</si>
  <si>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</si>
  <si>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</si>
  <si>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</si>
  <si>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</si>
  <si>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</si>
  <si>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</si>
  <si>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</si>
  <si>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</si>
  <si>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</si>
  <si>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</si>
  <si>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</si>
  <si>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</si>
  <si>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</si>
  <si>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</si>
  <si>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</si>
  <si>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</si>
  <si>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</si>
  <si>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</si>
  <si>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</si>
  <si>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</si>
  <si>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</si>
  <si>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</si>
  <si>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</si>
  <si>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</si>
  <si>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</si>
  <si>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</si>
  <si>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</si>
  <si>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</si>
  <si>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</si>
  <si>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</si>
  <si>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</si>
  <si>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</si>
  <si>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</si>
  <si>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</si>
  <si>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</si>
  <si>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</si>
  <si>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</si>
  <si>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</si>
  <si>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</si>
  <si>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</si>
  <si>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</si>
  <si>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</si>
  <si>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</si>
  <si>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</si>
  <si>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</si>
  <si>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</si>
  <si>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</si>
  <si>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</si>
  <si>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</si>
  <si>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</si>
  <si>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</si>
  <si>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</si>
  <si>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</si>
  <si>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</si>
  <si>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</si>
  <si>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</si>
  <si>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</si>
  <si>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</si>
  <si>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</si>
  <si>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</si>
  <si>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</si>
  <si>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</si>
  <si>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</si>
  <si>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</si>
  <si>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</si>
  <si>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</si>
  <si>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</si>
  <si>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</si>
  <si>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</si>
  <si>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</si>
  <si>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</si>
  <si>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</si>
  <si>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</si>
  <si>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</si>
  <si>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</si>
  <si>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</si>
  <si>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</si>
  <si>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</si>
  <si>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</si>
  <si>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</si>
  <si>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</si>
  <si>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</si>
  <si>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</si>
  <si>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</si>
  <si>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</si>
  <si>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</si>
  <si>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</si>
  <si>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</si>
  <si>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</si>
  <si>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</si>
  <si>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</si>
  <si>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</si>
  <si>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</si>
  <si>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</si>
  <si>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</si>
  <si>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</si>
  <si>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</si>
  <si>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</si>
  <si>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</si>
  <si>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</si>
  <si>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</si>
  <si>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</si>
  <si>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</si>
  <si>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</si>
  <si>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</si>
  <si>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</si>
  <si>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</si>
  <si>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</si>
  <si>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</si>
  <si>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</si>
  <si>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</si>
  <si>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</si>
  <si>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</si>
  <si>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</si>
  <si>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</si>
  <si>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</si>
  <si>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</si>
  <si>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</si>
  <si>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</si>
  <si>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</si>
  <si>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</si>
  <si>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</si>
  <si>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</si>
  <si>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</si>
  <si>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</si>
  <si>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</si>
  <si>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</si>
  <si>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</si>
  <si>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</si>
  <si>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</si>
  <si>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</si>
  <si>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</si>
  <si>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</si>
  <si>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</si>
  <si>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</si>
  <si>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</si>
  <si>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</si>
  <si>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</si>
  <si>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</si>
  <si>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</si>
  <si>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</si>
  <si>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</si>
  <si>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</si>
  <si>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</si>
  <si>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</si>
  <si>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</si>
  <si>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</si>
  <si>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</si>
  <si>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</si>
  <si>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</si>
  <si>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</si>
  <si>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</si>
  <si>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</si>
  <si>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</si>
  <si>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</si>
  <si>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</si>
  <si>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</si>
  <si>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</si>
  <si>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</si>
  <si>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</si>
  <si>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</si>
  <si>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</si>
  <si>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</si>
  <si>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</si>
  <si>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</si>
  <si>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</si>
  <si>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</si>
  <si>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</si>
  <si>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</si>
  <si>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</si>
  <si>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</si>
  <si>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</si>
  <si>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</si>
  <si>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</si>
  <si>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</si>
  <si>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</si>
  <si>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</si>
  <si>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</si>
  <si>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</si>
  <si>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</si>
  <si>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</si>
  <si>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</si>
  <si>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</si>
  <si>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</si>
  <si>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</si>
  <si>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</si>
  <si>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</si>
  <si>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</si>
  <si>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</si>
  <si>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</si>
  <si>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</si>
  <si>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</si>
  <si>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</si>
  <si>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</si>
  <si>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</si>
  <si>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</si>
  <si>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</si>
  <si>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</si>
  <si>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</si>
  <si>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</si>
  <si>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</si>
  <si>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</si>
  <si>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</si>
  <si>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</si>
  <si>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</si>
  <si>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</si>
  <si>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</si>
  <si>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</si>
  <si>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</si>
  <si>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</si>
  <si>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</si>
  <si>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</si>
  <si>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</si>
  <si>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</si>
  <si>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</si>
  <si>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</si>
  <si>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</si>
  <si>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</si>
  <si>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</si>
  <si>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</si>
  <si>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</si>
  <si>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</si>
  <si>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</si>
  <si>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</si>
  <si>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</si>
  <si>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</si>
  <si>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</si>
  <si>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</si>
  <si>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</si>
  <si>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</si>
  <si>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</si>
  <si>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</si>
  <si>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</si>
  <si>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</si>
  <si>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</si>
  <si>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</si>
  <si>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</si>
  <si>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</si>
  <si>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</si>
  <si>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</si>
  <si>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</si>
  <si>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</si>
  <si>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</si>
  <si>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</si>
  <si>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</si>
  <si>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</si>
  <si>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</si>
  <si>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</si>
  <si>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</si>
  <si>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</si>
  <si>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</si>
  <si>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</si>
  <si>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</si>
  <si>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</si>
  <si>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</si>
  <si>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</si>
  <si>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</si>
  <si>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</si>
  <si>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</si>
  <si>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</si>
  <si>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</si>
  <si>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</si>
  <si>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</si>
  <si>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</si>
  <si>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</si>
  <si>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</si>
  <si>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</si>
  <si>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</si>
  <si>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</si>
  <si>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</si>
  <si>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</si>
  <si>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</si>
  <si>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</si>
  <si>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</si>
  <si>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</si>
  <si>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</si>
  <si>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</si>
  <si>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</si>
  <si>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</si>
  <si>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</si>
  <si>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</si>
  <si>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</si>
  <si>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</si>
  <si>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</si>
  <si>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</si>
  <si>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</si>
  <si>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</si>
  <si>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</si>
  <si>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</si>
  <si>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</si>
  <si>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</si>
  <si>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</si>
  <si>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</si>
  <si>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</si>
  <si>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</si>
  <si>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</si>
  <si>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</si>
  <si>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</si>
  <si>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</si>
  <si>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</si>
  <si>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</si>
  <si>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</si>
  <si>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</si>
  <si>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</si>
  <si>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</si>
  <si>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</si>
  <si>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</si>
  <si>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</si>
  <si>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</si>
  <si>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</si>
  <si>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</si>
  <si>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</si>
  <si>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</si>
  <si>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</si>
  <si>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</si>
  <si>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</si>
  <si>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</si>
  <si>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</si>
  <si>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</si>
  <si>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</si>
  <si>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</si>
  <si>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</si>
  <si>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</si>
  <si>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</si>
  <si>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</si>
  <si>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</si>
  <si>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</si>
  <si>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</si>
  <si>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</si>
  <si>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</si>
  <si>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</si>
  <si>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</si>
  <si>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</si>
  <si>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</si>
  <si>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</si>
  <si>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</si>
  <si>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</si>
  <si>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</si>
  <si>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</si>
  <si>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</si>
  <si>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</si>
  <si>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</si>
  <si>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</si>
  <si>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</si>
  <si>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</si>
  <si>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</si>
  <si>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</si>
  <si>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</si>
  <si>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</si>
  <si>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</si>
  <si>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</si>
  <si>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</si>
  <si>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</si>
  <si>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</si>
  <si>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</si>
  <si>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</si>
  <si>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</si>
  <si>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</si>
  <si>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</si>
  <si>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</si>
  <si>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</si>
  <si>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</si>
  <si>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</si>
  <si>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</si>
  <si>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</si>
  <si>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</si>
  <si>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</si>
  <si>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</si>
  <si>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</si>
  <si>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</si>
  <si>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</si>
  <si>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</si>
  <si>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</si>
  <si>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</si>
  <si>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</si>
  <si>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</si>
  <si>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</si>
  <si>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</si>
  <si>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</si>
  <si>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</si>
  <si>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</si>
  <si>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</si>
  <si>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</si>
  <si>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</si>
  <si>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</si>
  <si>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</si>
  <si>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</si>
  <si>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</si>
  <si>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</si>
  <si>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</si>
  <si>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</si>
  <si>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</si>
  <si>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</si>
  <si>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</si>
  <si>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</si>
  <si>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</si>
  <si>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</si>
  <si>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</si>
  <si>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</si>
  <si>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</si>
  <si>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</si>
  <si>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</si>
  <si>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</si>
  <si>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</si>
  <si>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</si>
  <si>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</si>
  <si>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</si>
  <si>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</si>
  <si>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</si>
  <si>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</si>
  <si>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</si>
  <si>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</si>
  <si>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</si>
  <si>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</si>
  <si>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</si>
  <si>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</si>
  <si>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</si>
  <si>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</si>
  <si>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</si>
  <si>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</si>
  <si>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</si>
  <si>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</si>
  <si>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</si>
  <si>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</si>
  <si>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</si>
  <si>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</si>
  <si>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</si>
  <si>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</si>
  <si>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</si>
  <si>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</si>
  <si>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</si>
  <si>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</si>
  <si>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</si>
  <si>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</si>
  <si>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</si>
  <si>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</si>
  <si>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</si>
  <si>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</si>
  <si>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</si>
  <si>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</si>
  <si>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</si>
  <si>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</si>
  <si>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</si>
  <si>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</si>
  <si>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</si>
  <si>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</si>
  <si>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</si>
  <si>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</si>
  <si>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</si>
  <si>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</si>
  <si>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</si>
  <si>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</si>
  <si>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</si>
  <si>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</si>
  <si>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</si>
  <si>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</si>
  <si>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</si>
  <si>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</si>
  <si>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</si>
  <si>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</si>
  <si>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</si>
  <si>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</si>
  <si>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</si>
  <si>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</si>
  <si>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</si>
  <si>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</si>
  <si>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</si>
  <si>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</si>
  <si>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</si>
  <si>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</si>
  <si>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</si>
  <si>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</si>
  <si>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</si>
  <si>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</si>
  <si>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</si>
  <si>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</si>
  <si>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</si>
  <si>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</si>
  <si>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</si>
  <si>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</si>
  <si>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</si>
  <si>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</si>
  <si>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</si>
  <si>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</si>
  <si>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</si>
  <si>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</si>
  <si>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</si>
  <si>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</si>
  <si>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</si>
  <si>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</si>
  <si>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</si>
  <si>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</si>
  <si>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</si>
  <si>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</si>
  <si>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</si>
  <si>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</si>
  <si>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</si>
  <si>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</si>
  <si>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</si>
  <si>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</si>
  <si>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</si>
  <si>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</si>
  <si>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</si>
  <si>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</si>
  <si>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</si>
  <si>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</si>
  <si>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</si>
  <si>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</si>
  <si>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</si>
  <si>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</si>
  <si>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</si>
  <si>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</si>
  <si>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</si>
  <si>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</si>
  <si>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</si>
  <si>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</si>
  <si>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</si>
  <si>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</si>
  <si>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</si>
  <si>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</si>
  <si>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</si>
  <si>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</si>
  <si>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</si>
  <si>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</si>
  <si>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</si>
  <si>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</si>
  <si>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</si>
  <si>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</si>
  <si>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</si>
  <si>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</si>
  <si>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</si>
  <si>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</si>
  <si>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</si>
  <si>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</si>
  <si>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</si>
  <si>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</si>
  <si>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</si>
  <si>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</si>
  <si>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</si>
  <si>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</si>
  <si>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</si>
  <si>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</si>
  <si>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</si>
  <si>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</si>
  <si>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</si>
  <si>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</si>
  <si>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</si>
  <si>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</si>
  <si>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</si>
  <si>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</si>
  <si>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</si>
  <si>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</si>
  <si>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</si>
  <si>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</si>
  <si>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</si>
  <si>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</si>
  <si>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</si>
  <si>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</si>
  <si>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</si>
  <si>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</si>
  <si>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</si>
  <si>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</si>
  <si>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</si>
  <si>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</si>
  <si>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</si>
  <si>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</si>
  <si>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</si>
  <si>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</si>
  <si>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</si>
  <si>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</si>
  <si>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</si>
  <si>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</si>
  <si>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</si>
  <si>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</si>
  <si>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</si>
  <si>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</si>
  <si>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</si>
  <si>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</si>
  <si>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</si>
  <si>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</si>
  <si>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</si>
  <si>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</si>
  <si>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</si>
  <si>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</si>
  <si>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</si>
  <si>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</si>
  <si>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</si>
  <si>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</si>
  <si>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</si>
  <si>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</si>
  <si>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</si>
  <si>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</si>
  <si>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</si>
  <si>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</si>
  <si>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</si>
  <si>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</si>
  <si>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</si>
  <si>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</si>
  <si>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</si>
  <si>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</si>
  <si>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</si>
  <si>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</si>
  <si>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</si>
  <si>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</si>
  <si>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</si>
  <si>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</si>
  <si>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</si>
  <si>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</si>
  <si>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</si>
  <si>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</si>
  <si>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</si>
  <si>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</si>
  <si>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</si>
  <si>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</si>
  <si>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</si>
  <si>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</si>
  <si>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</si>
  <si>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</si>
  <si>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</si>
  <si>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</si>
  <si>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</si>
  <si>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</si>
  <si>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</si>
  <si>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</si>
  <si>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</si>
  <si>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</si>
  <si>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</si>
  <si>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</si>
  <si>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</si>
  <si>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</si>
  <si>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</si>
  <si>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</si>
  <si>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</si>
  <si>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</si>
  <si>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</si>
  <si>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</si>
  <si>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</si>
  <si>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</si>
  <si>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</si>
  <si>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</si>
  <si>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</si>
  <si>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</si>
  <si>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</si>
  <si>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</si>
  <si>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</si>
  <si>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</si>
  <si>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</si>
  <si>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</si>
  <si>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</si>
  <si>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</si>
  <si>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</si>
  <si>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</si>
  <si>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</si>
  <si>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</si>
  <si>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</si>
  <si>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</si>
  <si>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</si>
  <si>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</si>
  <si>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</si>
  <si>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</si>
  <si>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</si>
  <si>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</si>
  <si>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</si>
  <si>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</si>
  <si>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</si>
  <si>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</si>
  <si>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</si>
  <si>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</si>
  <si>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</si>
  <si>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</si>
  <si>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</si>
  <si>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</si>
  <si>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</si>
  <si>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</si>
  <si>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</si>
  <si>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</si>
  <si>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</si>
  <si>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</si>
  <si>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</si>
  <si>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</si>
  <si>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</si>
  <si>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</si>
  <si>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</si>
  <si>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</si>
  <si>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</si>
  <si>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</si>
  <si>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</si>
  <si>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</si>
  <si>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</si>
  <si>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</si>
  <si>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</si>
  <si>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</si>
  <si>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</si>
  <si>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</si>
  <si>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</si>
  <si>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</si>
  <si>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</si>
  <si>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</si>
  <si>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</si>
  <si>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</si>
  <si>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</si>
  <si>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</si>
  <si>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</si>
  <si>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</si>
  <si>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</si>
  <si>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</si>
  <si>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</si>
  <si>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</si>
  <si>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</si>
  <si>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</si>
  <si>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</si>
  <si>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</si>
  <si>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</si>
  <si>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</si>
  <si>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</si>
  <si>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</si>
  <si>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</si>
  <si>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</si>
  <si>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</si>
  <si>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</si>
  <si>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</si>
  <si>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</si>
  <si>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</si>
  <si>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</si>
  <si>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</si>
  <si>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</si>
  <si>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</si>
  <si>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</si>
  <si>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</si>
  <si>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</si>
  <si>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</si>
  <si>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</si>
  <si>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</si>
  <si>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</si>
  <si>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</si>
  <si>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</si>
  <si>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</si>
  <si>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</si>
  <si>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</si>
  <si>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</si>
  <si>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</si>
  <si>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</si>
  <si>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</si>
  <si>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</si>
  <si>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</si>
  <si>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</si>
  <si>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</si>
  <si>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</si>
  <si>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</si>
  <si>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</si>
  <si>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</si>
  <si>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</si>
  <si>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</si>
  <si>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</si>
  <si>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</si>
  <si>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</si>
  <si>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</si>
  <si>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</si>
  <si>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</si>
  <si>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</si>
  <si>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</si>
  <si>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</si>
  <si>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</si>
  <si>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</si>
  <si>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</si>
  <si>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</si>
  <si>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</si>
  <si>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</si>
  <si>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</si>
  <si>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</si>
  <si>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</si>
  <si>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</si>
  <si>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</si>
  <si>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</si>
  <si>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</si>
  <si>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</si>
  <si>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</si>
  <si>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</si>
  <si>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</si>
  <si>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</si>
  <si>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</si>
  <si>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</si>
  <si>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</si>
  <si>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</si>
  <si>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</si>
  <si>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</si>
  <si>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</si>
  <si>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</si>
  <si>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</si>
  <si>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</si>
  <si>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</si>
  <si>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</si>
  <si>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</si>
  <si>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</si>
  <si>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</si>
  <si>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</si>
  <si>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</si>
  <si>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</si>
  <si>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</si>
  <si>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</si>
  <si>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</si>
  <si>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</si>
  <si>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</si>
  <si>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</si>
  <si>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</si>
  <si>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</si>
  <si>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</si>
  <si>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</si>
  <si>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</si>
  <si>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</si>
  <si>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</si>
  <si>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</si>
  <si>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</si>
  <si>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</si>
  <si>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</si>
  <si>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</si>
  <si>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</si>
  <si>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</si>
  <si>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</si>
  <si>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</si>
  <si>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</si>
  <si>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</si>
  <si>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</si>
  <si>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</si>
  <si>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</si>
  <si>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</si>
  <si>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</si>
  <si>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</si>
  <si>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</si>
  <si>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</si>
  <si>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</si>
  <si>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</si>
  <si>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</si>
  <si>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</si>
  <si>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</si>
  <si>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</si>
  <si>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</si>
  <si>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</si>
  <si>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</si>
  <si>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</si>
  <si>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</si>
  <si>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</si>
  <si>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</si>
  <si>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</si>
  <si>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</si>
  <si>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</si>
  <si>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</si>
  <si>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</si>
  <si>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</si>
  <si>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</si>
  <si>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</si>
  <si>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</si>
  <si>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</si>
  <si>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</si>
  <si>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</si>
  <si>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</si>
  <si>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</si>
  <si>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</si>
  <si>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</si>
  <si>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</si>
  <si>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</si>
  <si>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</si>
  <si>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</si>
  <si>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</si>
  <si>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</si>
  <si>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</si>
  <si>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</si>
  <si>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</si>
  <si>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</si>
  <si>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</si>
  <si>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</si>
  <si>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</si>
  <si>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</si>
  <si>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</si>
  <si>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</si>
  <si>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</si>
  <si>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</si>
  <si>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</si>
  <si>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</si>
  <si>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</si>
  <si>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</si>
  <si>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</si>
  <si>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</si>
  <si>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</si>
  <si>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</si>
  <si>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</si>
  <si>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</si>
  <si>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</si>
  <si>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</si>
  <si>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</si>
  <si>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</si>
  <si>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</si>
  <si>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</si>
  <si>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</si>
  <si>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</si>
  <si>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</si>
  <si>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</si>
  <si>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</si>
  <si>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</si>
  <si>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</si>
  <si>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</si>
  <si>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</si>
  <si>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</si>
  <si>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</si>
  <si>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</si>
  <si>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</si>
  <si>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</si>
  <si>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</si>
  <si>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</si>
  <si>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</si>
  <si>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</si>
  <si>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</si>
  <si>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</si>
  <si>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</si>
  <si>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</si>
  <si>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</si>
  <si>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</si>
  <si>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</si>
  <si>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</si>
  <si>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</si>
  <si>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</si>
  <si>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</si>
  <si>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</si>
  <si>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</si>
  <si>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</si>
  <si>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</si>
  <si>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</si>
  <si>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</si>
  <si>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</si>
  <si>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</si>
  <si>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</si>
  <si>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</si>
  <si>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</si>
  <si>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</si>
  <si>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</si>
  <si>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</si>
  <si>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</si>
  <si>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</si>
  <si>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</si>
  <si>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</si>
  <si>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</si>
  <si>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</si>
  <si>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</si>
  <si>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</si>
  <si>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</si>
  <si>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</si>
  <si>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</si>
  <si>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</si>
  <si>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</si>
  <si>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</si>
  <si>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</si>
  <si>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</si>
  <si>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</si>
  <si>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</si>
  <si>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</si>
  <si>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</si>
  <si>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</si>
  <si>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</si>
  <si>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</si>
  <si>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</si>
  <si>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</si>
  <si>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</si>
  <si>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</si>
  <si>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</si>
  <si>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</si>
  <si>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</si>
  <si>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</si>
  <si>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</si>
  <si>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</si>
  <si>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</si>
  <si>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</si>
  <si>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</si>
  <si>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</si>
  <si>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</si>
  <si>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</si>
  <si>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</si>
  <si>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</si>
  <si>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</si>
  <si>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</si>
  <si>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</si>
  <si>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</si>
  <si>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</si>
  <si>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</si>
  <si>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</si>
  <si>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</si>
  <si>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</si>
  <si>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</si>
  <si>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</si>
  <si>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</si>
  <si>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</si>
  <si>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</si>
  <si>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</si>
  <si>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</si>
  <si>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</si>
  <si>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</si>
  <si>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</si>
  <si>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</si>
  <si>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</si>
  <si>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</si>
  <si>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</si>
  <si>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</si>
  <si>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</si>
  <si>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</si>
  <si>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</si>
  <si>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</si>
  <si>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</si>
  <si>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</si>
  <si>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</si>
  <si>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</si>
  <si>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</si>
  <si>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</si>
  <si>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</si>
  <si>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</si>
  <si>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</si>
  <si>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</si>
  <si>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</si>
  <si>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</si>
  <si>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</si>
  <si>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</si>
  <si>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</si>
  <si>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</si>
  <si>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</si>
  <si>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</si>
  <si>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</si>
  <si>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</si>
  <si>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</si>
  <si>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</si>
  <si>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</si>
  <si>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</si>
  <si>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</si>
  <si>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</si>
  <si>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</si>
  <si>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</si>
  <si>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</si>
  <si>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</si>
  <si>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</si>
  <si>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</si>
  <si>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</si>
  <si>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</si>
  <si>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</si>
  <si>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</si>
  <si>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</si>
  <si>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</si>
  <si>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</si>
  <si>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</si>
  <si>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</si>
  <si>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</si>
  <si>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</si>
  <si>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</si>
  <si>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</si>
  <si>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</si>
  <si>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</si>
  <si>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</si>
  <si>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</si>
  <si>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</si>
  <si>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</si>
  <si>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</si>
  <si>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</si>
  <si>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</si>
  <si>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</si>
  <si>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</si>
  <si>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</si>
  <si>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</si>
  <si>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</si>
  <si>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</si>
  <si>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</si>
  <si>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</si>
  <si>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</si>
  <si>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</si>
  <si>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</si>
  <si>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</si>
  <si>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</si>
  <si>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</si>
  <si>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</si>
  <si>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</si>
  <si>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</si>
  <si>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</si>
  <si>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</si>
  <si>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</si>
  <si>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</si>
  <si>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</si>
  <si>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</si>
  <si>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</si>
  <si>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</si>
  <si>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</si>
  <si>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</si>
  <si>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</si>
  <si>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</si>
  <si>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</si>
  <si>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</si>
  <si>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</si>
  <si>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</si>
  <si>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</si>
  <si>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</si>
  <si>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</si>
  <si>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</si>
  <si>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</si>
  <si>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</si>
  <si>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</si>
  <si>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</si>
  <si>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</si>
  <si>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</si>
  <si>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</si>
  <si>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</si>
  <si>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</si>
  <si>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</si>
  <si>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</si>
  <si>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</si>
  <si>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</si>
  <si>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</si>
  <si>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</si>
  <si>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</si>
  <si>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</si>
  <si>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</si>
  <si>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</si>
  <si>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</si>
  <si>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</si>
  <si>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</si>
  <si>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</si>
  <si>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</si>
  <si>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</si>
  <si>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</si>
  <si>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</si>
  <si>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</si>
  <si>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</si>
  <si>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</si>
  <si>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</si>
  <si>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</si>
  <si>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</si>
  <si>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</si>
  <si>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</si>
  <si>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</si>
  <si>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</si>
  <si>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</si>
  <si>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</si>
  <si>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</si>
  <si>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</si>
  <si>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</si>
  <si>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</si>
  <si>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</si>
  <si>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</si>
  <si>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</si>
  <si>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</si>
  <si>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</si>
  <si>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</si>
  <si>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</si>
  <si>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</si>
  <si>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</si>
  <si>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</si>
  <si>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</si>
  <si>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</si>
  <si>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</si>
  <si>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</si>
  <si>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</si>
  <si>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</si>
  <si>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</si>
  <si>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</si>
  <si>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</si>
  <si>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</si>
  <si>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</si>
  <si>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</si>
  <si>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</si>
  <si>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</si>
  <si>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</si>
  <si>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</si>
  <si>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</si>
  <si>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</si>
  <si>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</si>
  <si>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</si>
  <si>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</si>
  <si>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</si>
  <si>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</si>
  <si>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</si>
  <si>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</si>
  <si>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</si>
  <si>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</si>
  <si>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</si>
  <si>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</si>
  <si>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</si>
  <si>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</si>
  <si>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</si>
  <si>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</si>
  <si>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</si>
  <si>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</si>
  <si>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</si>
  <si>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</si>
  <si>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</si>
  <si>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</si>
  <si>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</si>
  <si>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</si>
  <si>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</si>
  <si>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</si>
  <si>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</si>
  <si>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</si>
  <si>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</si>
  <si>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</si>
  <si>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</si>
  <si>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</si>
  <si>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</si>
  <si>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</si>
  <si>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</si>
  <si>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</si>
  <si>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</si>
  <si>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</si>
  <si>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</si>
  <si>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</si>
  <si>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</si>
  <si>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</si>
  <si>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</si>
  <si>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</si>
  <si>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</si>
  <si>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</si>
  <si>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</si>
  <si>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</si>
  <si>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</si>
  <si>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</si>
  <si>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</si>
  <si>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</si>
  <si>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</si>
  <si>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</si>
  <si>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</si>
  <si>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</si>
  <si>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</si>
  <si>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</si>
  <si>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</si>
  <si>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</si>
  <si>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</si>
  <si>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</si>
  <si>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</si>
  <si>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</si>
  <si>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</si>
  <si>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</si>
  <si>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</si>
  <si>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</si>
  <si>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</si>
  <si>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</si>
  <si>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</si>
  <si>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</si>
  <si>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</si>
  <si>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</si>
  <si>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</si>
  <si>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</si>
  <si>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</si>
  <si>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</si>
  <si>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</si>
  <si>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</si>
  <si>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</si>
  <si>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</si>
  <si>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</si>
  <si>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</si>
  <si>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</si>
  <si>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</si>
  <si>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</si>
  <si>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</si>
  <si>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</si>
  <si>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</si>
  <si>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</si>
  <si>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</si>
  <si>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</si>
  <si>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</si>
  <si>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</si>
  <si>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</si>
  <si>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</si>
  <si>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</si>
  <si>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</si>
  <si>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</si>
  <si>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</si>
  <si>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</si>
  <si>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</si>
  <si>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</si>
  <si>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</si>
  <si>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</si>
  <si>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</si>
  <si>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</si>
  <si>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</si>
  <si>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</si>
  <si>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</si>
  <si>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</si>
  <si>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</si>
  <si>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</si>
  <si>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</si>
  <si>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</si>
  <si>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</si>
  <si>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</si>
  <si>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</si>
  <si>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</si>
  <si>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</si>
  <si>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</si>
  <si>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</si>
  <si>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</si>
  <si>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</si>
  <si>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</si>
  <si>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</si>
  <si>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</si>
  <si>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</si>
  <si>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</si>
  <si>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</si>
  <si>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</si>
  <si>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</si>
  <si>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</si>
  <si>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</si>
  <si>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</si>
  <si>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</si>
  <si>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</si>
  <si>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</si>
  <si>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</si>
  <si>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</si>
  <si>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</si>
  <si>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</si>
  <si>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</si>
  <si>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</si>
  <si>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</si>
  <si>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</si>
  <si>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</si>
  <si>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</si>
  <si>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</si>
  <si>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</si>
  <si>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</si>
  <si>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</si>
  <si>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</si>
  <si>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</si>
  <si>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</si>
  <si>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</si>
  <si>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</si>
  <si>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</si>
  <si>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</si>
  <si>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</si>
  <si>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</si>
  <si>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</si>
  <si>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</si>
  <si>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</si>
  <si>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</si>
  <si>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</si>
  <si>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</si>
  <si>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</si>
  <si>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</si>
  <si>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</si>
  <si>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</si>
  <si>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</si>
  <si>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</si>
  <si>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</si>
  <si>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</si>
  <si>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</si>
  <si>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</si>
  <si>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</si>
  <si>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</si>
  <si>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</si>
  <si>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</si>
  <si>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</si>
  <si>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</si>
  <si>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</si>
  <si>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</si>
  <si>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</si>
  <si>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</si>
  <si>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</si>
  <si>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</si>
  <si>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</si>
  <si>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</si>
  <si>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</si>
  <si>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</si>
  <si>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</si>
  <si>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</si>
  <si>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</si>
  <si>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</si>
  <si>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</si>
  <si>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</si>
  <si>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</si>
  <si>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</si>
  <si>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</si>
  <si>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</si>
  <si>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</si>
  <si>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</si>
  <si>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</si>
  <si>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</si>
  <si>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</si>
  <si>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</si>
  <si>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</si>
  <si>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</si>
  <si>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</si>
  <si>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</si>
  <si>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</si>
  <si>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</si>
  <si>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</si>
  <si>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</si>
  <si>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</si>
  <si>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</si>
  <si>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</si>
  <si>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</si>
  <si>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</si>
  <si>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</si>
  <si>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</si>
  <si>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</si>
  <si>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</si>
  <si>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</si>
  <si>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</si>
  <si>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</si>
  <si>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</si>
  <si>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</si>
  <si>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</si>
  <si>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</si>
  <si>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</si>
  <si>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</si>
  <si>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</si>
  <si>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</si>
  <si>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</si>
  <si>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</si>
  <si>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</si>
  <si>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</si>
  <si>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</si>
  <si>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</si>
  <si>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</si>
  <si>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</si>
  <si>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</si>
  <si>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</si>
  <si>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</si>
  <si>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</si>
  <si>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</si>
  <si>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</si>
  <si>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</si>
  <si>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</si>
  <si>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</si>
  <si>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</si>
  <si>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</si>
  <si>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</si>
  <si>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</si>
  <si>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</si>
  <si>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</si>
  <si>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</si>
  <si>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</si>
  <si>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</si>
  <si>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</si>
  <si>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</si>
  <si>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</si>
  <si>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</si>
  <si>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</si>
  <si>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</si>
  <si>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</si>
  <si>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</si>
  <si>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</si>
  <si>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</si>
  <si>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</si>
  <si>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</si>
  <si>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</si>
  <si>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</si>
  <si>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</si>
  <si>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</si>
  <si>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</si>
  <si>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</si>
  <si>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</si>
  <si>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</si>
  <si>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</si>
  <si>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</si>
  <si>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</si>
  <si>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</si>
  <si>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</si>
  <si>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</si>
  <si>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</si>
  <si>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</si>
  <si>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</si>
  <si>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</si>
  <si>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</si>
  <si>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</si>
  <si>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</si>
  <si>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</si>
  <si>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</si>
  <si>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</si>
  <si>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</si>
  <si>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</si>
  <si>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</si>
  <si>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</si>
  <si>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</si>
  <si>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</si>
  <si>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</si>
  <si>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</si>
  <si>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</si>
  <si>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</si>
  <si>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</si>
  <si>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</si>
  <si>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</si>
  <si>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</si>
  <si>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</si>
  <si>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</si>
  <si>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</si>
  <si>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</si>
  <si>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</si>
  <si>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</si>
  <si>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</si>
  <si>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</si>
  <si>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</si>
  <si>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</si>
  <si>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</si>
  <si>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</si>
  <si>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</si>
  <si>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</si>
  <si>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</si>
  <si>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</si>
  <si>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</si>
  <si>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</si>
  <si>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</si>
  <si>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</si>
  <si>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</si>
  <si>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</si>
  <si>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</si>
  <si>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</si>
  <si>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</si>
  <si>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</si>
  <si>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</si>
  <si>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</si>
  <si>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</si>
  <si>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</si>
  <si>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</si>
  <si>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</si>
  <si>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</si>
  <si>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</si>
  <si>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</si>
  <si>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</si>
  <si>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</si>
  <si>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</si>
  <si>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</si>
  <si>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</si>
  <si>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</si>
  <si>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</si>
  <si>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</si>
  <si>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</si>
  <si>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</si>
  <si>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</si>
  <si>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</si>
  <si>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</si>
  <si>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</si>
  <si>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</si>
  <si>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</si>
  <si>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</si>
  <si>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</si>
  <si>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</si>
  <si>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</si>
  <si>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</si>
  <si>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</si>
  <si>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</si>
  <si>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</si>
  <si>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</si>
  <si>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</si>
  <si>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</si>
  <si>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</si>
  <si>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</si>
  <si>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</si>
  <si>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</si>
  <si>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</si>
  <si>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</si>
  <si>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</si>
  <si>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</si>
  <si>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</si>
  <si>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</si>
  <si>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</si>
  <si>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</si>
  <si>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</si>
  <si>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</si>
  <si>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</si>
  <si>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</si>
  <si>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</si>
  <si>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</si>
  <si>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</si>
  <si>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</si>
  <si>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</si>
  <si>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</si>
  <si>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</si>
  <si>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</si>
  <si>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</si>
  <si>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</si>
  <si>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</si>
  <si>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</si>
  <si>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</si>
  <si>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</si>
  <si>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</si>
  <si>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</si>
  <si>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</si>
  <si>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</si>
  <si>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</si>
  <si>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</si>
  <si>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</si>
  <si>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</si>
  <si>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</si>
  <si>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</si>
  <si>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</si>
  <si>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</si>
  <si>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</si>
  <si>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</si>
  <si>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</si>
  <si>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</si>
  <si>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</si>
  <si>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</si>
  <si>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</si>
  <si>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</si>
  <si>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</si>
  <si>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</si>
  <si>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</si>
  <si>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</si>
  <si>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</si>
  <si>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</si>
  <si>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</si>
  <si>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</si>
  <si>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</si>
  <si>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</si>
  <si>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</si>
  <si>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</si>
  <si>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</si>
  <si>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</si>
  <si>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</si>
  <si>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</si>
  <si>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</si>
  <si>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</si>
  <si>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</si>
  <si>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</si>
  <si>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</si>
  <si>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</si>
  <si>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</si>
  <si>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</si>
  <si>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</si>
  <si>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</si>
  <si>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</si>
  <si>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</si>
  <si>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</si>
  <si>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</si>
  <si>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</si>
  <si>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</si>
  <si>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</si>
  <si>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</si>
  <si>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</si>
  <si>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</si>
  <si>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</si>
  <si>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</si>
  <si>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</si>
  <si>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</si>
  <si>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</si>
  <si>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</si>
  <si>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</si>
  <si>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</si>
  <si>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</si>
  <si>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</si>
  <si>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</si>
  <si>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</si>
  <si>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</si>
  <si>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</si>
  <si>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</si>
  <si>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</si>
  <si>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</si>
  <si>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</si>
  <si>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</si>
  <si>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</si>
  <si>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</si>
  <si>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</si>
  <si>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</si>
  <si>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</si>
  <si>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</si>
  <si>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</si>
  <si>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</si>
  <si>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</si>
  <si>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</si>
  <si>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</si>
  <si>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</si>
  <si>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</si>
  <si>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</si>
  <si>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</si>
  <si>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</si>
  <si>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</si>
  <si>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</si>
  <si>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</si>
  <si>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</si>
  <si>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</si>
  <si>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</si>
  <si>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</si>
  <si>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</si>
  <si>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</si>
  <si>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</si>
  <si>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</si>
  <si>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</si>
  <si>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</si>
  <si>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</si>
  <si>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</si>
  <si>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</si>
  <si>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</si>
  <si>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</si>
  <si>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</si>
  <si>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</si>
  <si>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</si>
  <si>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</si>
  <si>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</si>
  <si>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</si>
  <si>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</si>
  <si>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</si>
  <si>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</si>
  <si>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</si>
  <si>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</si>
  <si>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</si>
  <si>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</si>
  <si>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</si>
  <si>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</si>
  <si>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</si>
  <si>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</si>
  <si>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</si>
  <si>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</si>
  <si>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</si>
  <si>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</si>
  <si>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</si>
  <si>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</si>
  <si>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</si>
  <si>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</si>
  <si>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</si>
  <si>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</si>
  <si>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</si>
  <si>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</si>
  <si>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</si>
  <si>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</si>
  <si>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</si>
  <si>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</si>
  <si>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</si>
  <si>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</si>
  <si>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</si>
  <si>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</si>
  <si>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</si>
  <si>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</si>
  <si>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</si>
  <si>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</si>
  <si>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</si>
  <si>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</si>
  <si>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</si>
  <si>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</si>
  <si>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</si>
  <si>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</si>
  <si>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</si>
  <si>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</si>
  <si>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</si>
  <si>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</si>
  <si>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</si>
  <si>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</si>
  <si>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</si>
  <si>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</si>
  <si>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</si>
  <si>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</si>
  <si>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</si>
  <si>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</si>
  <si>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</si>
  <si>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</si>
  <si>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</si>
  <si>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</si>
  <si>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</si>
  <si>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</si>
  <si>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</si>
  <si>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</si>
  <si>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</si>
  <si>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</si>
  <si>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</si>
  <si>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</si>
  <si>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</si>
  <si>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</si>
  <si>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</si>
  <si>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</si>
  <si>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</si>
  <si>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</si>
  <si>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</si>
  <si>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</si>
  <si>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</si>
  <si>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</si>
  <si>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</si>
  <si>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</si>
  <si>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</si>
  <si>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</si>
  <si>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</si>
  <si>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</si>
  <si>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</si>
  <si>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</si>
  <si>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</si>
  <si>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</si>
  <si>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</si>
  <si>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</si>
  <si>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</si>
  <si>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</si>
  <si>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</si>
  <si>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</si>
  <si>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</si>
  <si>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</si>
  <si>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</si>
  <si>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</si>
  <si>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</si>
  <si>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</si>
  <si>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</si>
  <si>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</si>
  <si>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</si>
  <si>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</si>
  <si>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</si>
  <si>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</si>
  <si>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</si>
  <si>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</si>
  <si>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</si>
  <si>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</si>
  <si>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</si>
  <si>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</si>
  <si>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</si>
  <si>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</si>
  <si>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</si>
  <si>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</si>
  <si>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</si>
  <si>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</si>
  <si>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</si>
  <si>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</si>
  <si>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</si>
  <si>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</si>
  <si>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</si>
  <si>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</si>
  <si>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</si>
  <si>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</si>
  <si>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</si>
  <si>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</si>
  <si>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</si>
  <si>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</si>
  <si>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</si>
  <si>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</si>
  <si>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</si>
  <si>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</si>
  <si>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</si>
  <si>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</si>
  <si>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</si>
  <si>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</si>
  <si>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</si>
  <si>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</si>
  <si>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</si>
  <si>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</si>
  <si>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</si>
  <si>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</si>
  <si>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</si>
  <si>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</si>
  <si>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</si>
  <si>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</si>
  <si>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</si>
  <si>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</si>
  <si>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</si>
  <si>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</si>
  <si>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</si>
  <si>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</si>
  <si>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</si>
  <si>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</si>
  <si>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</si>
  <si>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</si>
  <si>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</si>
  <si>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</si>
  <si>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</si>
  <si>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</si>
  <si>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</si>
  <si>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</si>
  <si>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</si>
  <si>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</si>
  <si>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</si>
  <si>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</si>
  <si>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</si>
  <si>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</si>
  <si>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</si>
  <si>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</si>
  <si>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</si>
  <si>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</si>
  <si>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</si>
  <si>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</si>
  <si>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</si>
  <si>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</si>
  <si>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</si>
  <si>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</si>
  <si>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</si>
  <si>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</si>
  <si>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</si>
  <si>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</si>
  <si>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</si>
  <si>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</si>
  <si>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</si>
  <si>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</si>
  <si>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</si>
  <si>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</si>
  <si>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</si>
  <si>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</si>
  <si>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</si>
  <si>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</si>
  <si>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</si>
  <si>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</si>
  <si>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</si>
  <si>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</si>
  <si>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</si>
  <si>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</si>
  <si>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</si>
  <si>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</si>
  <si>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</si>
  <si>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</si>
  <si>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</si>
  <si>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</si>
  <si>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</si>
  <si>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</si>
  <si>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</si>
  <si>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</si>
  <si>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</si>
  <si>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</si>
  <si>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</si>
  <si>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</si>
  <si>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</si>
  <si>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</si>
  <si>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</si>
  <si>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</si>
  <si>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</si>
  <si>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</si>
  <si>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</si>
  <si>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</si>
  <si>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</si>
  <si>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</si>
  <si>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</si>
  <si>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</si>
  <si>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</si>
  <si>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</si>
  <si>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</si>
  <si>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</si>
  <si>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</si>
  <si>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</si>
  <si>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</si>
  <si>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</si>
  <si>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</si>
  <si>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</si>
  <si>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</si>
  <si>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</si>
  <si>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</si>
  <si>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</si>
  <si>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</si>
  <si>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</si>
  <si>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</si>
  <si>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</si>
  <si>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</si>
  <si>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</si>
  <si>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</si>
  <si>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</si>
  <si>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</si>
  <si>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</si>
  <si>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</si>
  <si>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</si>
  <si>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</si>
  <si>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</si>
  <si>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</si>
  <si>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</si>
  <si>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</si>
  <si>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</si>
  <si>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</si>
  <si>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</si>
  <si>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</si>
  <si>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</si>
  <si>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</si>
  <si>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</si>
  <si>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</si>
  <si>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</si>
  <si>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</si>
  <si>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</si>
  <si>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</si>
  <si>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</si>
  <si>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</si>
  <si>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</si>
  <si>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</si>
  <si>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</si>
  <si>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</si>
  <si>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</si>
  <si>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</si>
  <si>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</si>
  <si>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</si>
  <si>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</si>
  <si>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</si>
  <si>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</si>
  <si>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</si>
  <si>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</si>
  <si>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</si>
  <si>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</si>
  <si>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</si>
  <si>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</si>
  <si>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</si>
  <si>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</si>
  <si>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</si>
  <si>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</si>
  <si>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</si>
  <si>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</si>
  <si>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</si>
  <si>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</si>
  <si>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</si>
  <si>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</si>
  <si>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</si>
  <si>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</si>
  <si>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</si>
  <si>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</si>
  <si>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</si>
  <si>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</si>
  <si>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</si>
  <si>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</si>
  <si>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</si>
  <si>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</si>
  <si>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</si>
  <si>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</si>
  <si>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</si>
  <si>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</si>
  <si>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</si>
  <si>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</si>
  <si>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</si>
  <si>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</si>
  <si>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</si>
  <si>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</si>
  <si>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</si>
  <si>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</si>
  <si>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</si>
  <si>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</si>
  <si>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</si>
  <si>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</si>
  <si>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</si>
  <si>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</si>
  <si>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</si>
  <si>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</si>
  <si>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</si>
  <si>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</si>
  <si>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</si>
  <si>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</si>
  <si>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</si>
  <si>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</si>
  <si>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</si>
  <si>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</si>
  <si>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</si>
  <si>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</si>
  <si>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</si>
  <si>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</si>
  <si>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</si>
  <si>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</si>
  <si>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</si>
  <si>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</si>
  <si>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</si>
  <si>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</si>
  <si>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</si>
  <si>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</si>
  <si>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</si>
  <si>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</si>
  <si>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</si>
  <si>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</si>
  <si>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</si>
  <si>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</si>
  <si>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</si>
  <si>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</si>
  <si>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</si>
  <si>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</si>
  <si>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</si>
  <si>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</si>
  <si>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</si>
  <si>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</si>
  <si>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</si>
  <si>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</si>
  <si>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</si>
  <si>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</si>
  <si>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</si>
  <si>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</si>
  <si>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</si>
  <si>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</si>
  <si>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</si>
  <si>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</si>
  <si>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</si>
  <si>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</si>
  <si>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</si>
  <si>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</si>
  <si>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</si>
  <si>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</si>
  <si>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</si>
  <si>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</si>
  <si>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</si>
  <si>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</si>
  <si>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</si>
  <si>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</si>
  <si>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</si>
  <si>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</si>
  <si>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</si>
  <si>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</si>
  <si>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</si>
  <si>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</si>
  <si>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</si>
  <si>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</si>
  <si>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</si>
  <si>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</si>
  <si>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</si>
  <si>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</si>
  <si>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</si>
  <si>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</si>
  <si>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</si>
  <si>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</si>
  <si>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</si>
  <si>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</si>
  <si>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</si>
  <si>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</si>
  <si>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</si>
  <si>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</si>
  <si>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</si>
  <si>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</si>
  <si>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</si>
  <si>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</si>
  <si>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</si>
  <si>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</si>
  <si>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</si>
  <si>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</si>
  <si>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</si>
  <si>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</si>
  <si>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</si>
  <si>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</si>
  <si>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</si>
  <si>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</si>
  <si>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</si>
  <si>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</si>
  <si>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</si>
  <si>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</si>
  <si>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</si>
  <si>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</si>
  <si>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</si>
  <si>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</si>
  <si>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</si>
  <si>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</si>
  <si>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</si>
  <si>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</si>
  <si>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</si>
  <si>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</si>
  <si>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</si>
  <si>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</si>
  <si>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</si>
  <si>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</si>
  <si>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</si>
  <si>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</si>
  <si>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</si>
  <si>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</si>
  <si>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</si>
  <si>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</si>
  <si>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</si>
  <si>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</si>
  <si>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</si>
  <si>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</si>
  <si>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</si>
  <si>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</si>
  <si>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</si>
  <si>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</si>
  <si>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</si>
  <si>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</si>
  <si>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</si>
  <si>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</si>
  <si>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</si>
  <si>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</si>
  <si>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</si>
  <si>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</si>
  <si>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</si>
  <si>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</si>
  <si>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</si>
  <si>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</si>
  <si>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</si>
  <si>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</si>
  <si>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</si>
  <si>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</si>
  <si>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</si>
  <si>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</si>
  <si>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</si>
  <si>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</si>
  <si>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</si>
  <si>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</si>
  <si>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</si>
  <si>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</si>
  <si>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</si>
  <si>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</si>
  <si>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</si>
  <si>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</si>
  <si>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</si>
  <si>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</si>
  <si>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</si>
  <si>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</si>
  <si>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</si>
  <si>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</si>
  <si>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</si>
  <si>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</si>
  <si>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</si>
  <si>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</si>
  <si>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</si>
  <si>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</si>
  <si>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</si>
  <si>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</si>
  <si>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</si>
  <si>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</si>
  <si>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</si>
  <si>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</si>
  <si>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</si>
  <si>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</si>
  <si>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</si>
  <si>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</si>
  <si>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</si>
  <si>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</si>
  <si>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</si>
  <si>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</si>
  <si>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</si>
  <si>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</si>
  <si>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</si>
  <si>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</si>
  <si>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</si>
  <si>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</si>
  <si>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</si>
  <si>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</si>
  <si>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</si>
  <si>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</si>
  <si>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</si>
  <si>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</si>
  <si>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</si>
  <si>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</si>
  <si>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</si>
  <si>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</si>
  <si>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</si>
  <si>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</si>
  <si>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</si>
  <si>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</si>
  <si>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</si>
  <si>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</si>
  <si>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</si>
  <si>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</si>
  <si>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</si>
  <si>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</si>
  <si>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</si>
  <si>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</si>
  <si>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</si>
  <si>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</si>
  <si>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</si>
  <si>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</si>
  <si>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</si>
  <si>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</si>
  <si>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</si>
  <si>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</si>
  <si>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</si>
  <si>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</si>
  <si>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</si>
  <si>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</si>
  <si>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</si>
  <si>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</si>
  <si>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</si>
  <si>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</si>
  <si>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</si>
  <si>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</si>
  <si>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</si>
  <si>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</si>
  <si>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</si>
  <si>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</si>
  <si>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</si>
  <si>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</si>
  <si>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</si>
  <si>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</si>
  <si>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</si>
  <si>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</si>
  <si>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</si>
  <si>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</si>
  <si>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</si>
  <si>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</si>
  <si>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</si>
  <si>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</si>
  <si>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</si>
  <si>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</si>
  <si>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</si>
  <si>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</si>
  <si>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</si>
  <si>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</si>
  <si>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</si>
  <si>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</si>
  <si>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</si>
  <si>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</si>
  <si>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</si>
  <si>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</si>
  <si>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</si>
  <si>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</si>
  <si>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</si>
  <si>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</si>
  <si>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</si>
  <si>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</si>
  <si>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</si>
  <si>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</si>
  <si>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</si>
  <si>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</si>
  <si>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</si>
  <si>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</si>
  <si>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</si>
  <si>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</si>
  <si>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</si>
  <si>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</si>
  <si>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</si>
  <si>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</si>
  <si>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</si>
  <si>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</si>
  <si>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</si>
  <si>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</si>
  <si>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</si>
  <si>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</si>
  <si>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</si>
  <si>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</si>
  <si>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</si>
  <si>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</si>
  <si>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</si>
  <si>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</si>
  <si>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</si>
  <si>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</si>
  <si>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</si>
  <si>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</si>
  <si>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</si>
  <si>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</si>
  <si>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</si>
  <si>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</si>
  <si>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</si>
  <si>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</si>
  <si>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</si>
  <si>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</si>
  <si>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</si>
  <si>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</si>
  <si>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</si>
  <si>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</si>
  <si>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</si>
  <si>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</si>
  <si>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</si>
  <si>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</si>
  <si>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</si>
  <si>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</si>
  <si>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</si>
  <si>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</si>
  <si>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</si>
  <si>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</si>
  <si>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</si>
  <si>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</si>
  <si>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</si>
  <si>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</si>
  <si>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</si>
  <si>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</si>
  <si>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</si>
  <si>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</si>
  <si>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</si>
  <si>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</si>
  <si>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</si>
  <si>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</si>
  <si>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</si>
  <si>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</si>
  <si>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</si>
  <si>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</si>
  <si>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</si>
  <si>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</si>
  <si>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</si>
  <si>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</si>
  <si>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</si>
  <si>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</si>
  <si>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</si>
  <si>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</si>
  <si>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</si>
  <si>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</si>
  <si>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</si>
  <si>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</si>
  <si>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</si>
  <si>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</si>
  <si>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</si>
  <si>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</si>
  <si>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</si>
  <si>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</si>
  <si>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</si>
  <si>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</si>
  <si>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</si>
  <si>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</si>
  <si>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</si>
  <si>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</si>
  <si>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</si>
  <si>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</si>
  <si>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</si>
  <si>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</si>
  <si>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</si>
  <si>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</si>
  <si>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</si>
  <si>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</si>
  <si>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</si>
  <si>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</si>
  <si>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</si>
  <si>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</si>
  <si>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</si>
  <si>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</si>
  <si>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</si>
  <si>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</si>
  <si>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</si>
  <si>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</si>
  <si>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</si>
  <si>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</si>
  <si>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</si>
  <si>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</si>
  <si>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</si>
  <si>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</si>
  <si>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</si>
  <si>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</si>
  <si>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</si>
  <si>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</si>
  <si>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</si>
  <si>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</si>
  <si>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</si>
  <si>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</si>
  <si>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</si>
  <si>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</si>
  <si>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</si>
  <si>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</si>
  <si>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</si>
  <si>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</si>
  <si>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</si>
  <si>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</si>
  <si>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</si>
  <si>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</si>
  <si>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</si>
  <si>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</si>
  <si>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</si>
  <si>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</si>
  <si>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</si>
  <si>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</si>
  <si>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</si>
  <si>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</si>
  <si>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</si>
  <si>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</si>
  <si>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</si>
  <si>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</si>
  <si>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</si>
  <si>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</si>
  <si>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</si>
  <si>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</si>
  <si>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</si>
  <si>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</si>
  <si>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</si>
  <si>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</si>
  <si>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</si>
  <si>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</si>
  <si>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</si>
  <si>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</si>
  <si>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</si>
  <si>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</si>
  <si>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</si>
  <si>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</si>
  <si>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</si>
  <si>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</si>
  <si>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</si>
  <si>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</si>
  <si>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</si>
  <si>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</si>
  <si>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</si>
  <si>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</si>
  <si>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</si>
  <si>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</si>
  <si>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</si>
  <si>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</si>
  <si>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</si>
  <si>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</si>
  <si>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</si>
  <si>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</si>
  <si>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</si>
  <si>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</si>
  <si>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</si>
  <si>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</si>
  <si>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</si>
  <si>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</si>
  <si>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</si>
  <si>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</si>
  <si>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</si>
  <si>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</si>
  <si>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</si>
  <si>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</si>
  <si>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</si>
  <si>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</si>
  <si>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</si>
  <si>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</si>
  <si>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</si>
  <si>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</si>
  <si>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</si>
  <si>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</si>
  <si>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</si>
  <si>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</si>
  <si>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</si>
  <si>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</si>
  <si>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</si>
  <si>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</si>
  <si>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</si>
  <si>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</si>
  <si>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</si>
  <si>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</si>
  <si>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</si>
  <si>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</si>
  <si>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</si>
  <si>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</si>
  <si>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</si>
  <si>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</si>
  <si>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</si>
  <si>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</si>
  <si>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</si>
  <si>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</si>
  <si>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</si>
  <si>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</si>
  <si>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</si>
  <si>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</si>
  <si>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</si>
  <si>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</si>
  <si>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</si>
  <si>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</si>
  <si>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</si>
  <si>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</si>
  <si>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</si>
  <si>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</si>
  <si>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</si>
  <si>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</si>
  <si>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</si>
  <si>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</si>
  <si>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</si>
  <si>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</si>
  <si>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</si>
  <si>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</si>
  <si>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</si>
  <si>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</si>
  <si>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</si>
  <si>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</si>
  <si>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</si>
  <si>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</si>
  <si>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</si>
  <si>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</si>
  <si>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</si>
  <si>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</si>
  <si>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</si>
  <si>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</si>
  <si>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</si>
  <si>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</si>
  <si>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</si>
  <si>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</si>
  <si>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</si>
  <si>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</si>
  <si>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</si>
  <si>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</si>
  <si>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</si>
  <si>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</si>
  <si>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</si>
  <si>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</si>
  <si>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</si>
  <si>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</si>
  <si>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</si>
  <si>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</si>
  <si>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</si>
  <si>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</si>
  <si>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</si>
  <si>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</si>
  <si>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</si>
  <si>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</si>
  <si>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</si>
  <si>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</si>
  <si>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</si>
  <si>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</si>
  <si>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</si>
  <si>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</si>
  <si>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</si>
  <si>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</si>
  <si>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</si>
  <si>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</si>
  <si>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</si>
  <si>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</si>
  <si>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</si>
  <si>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</si>
  <si>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</si>
  <si>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</si>
  <si>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</si>
  <si>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</si>
  <si>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</si>
  <si>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</si>
  <si>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</si>
  <si>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</si>
  <si>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</si>
  <si>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</si>
  <si>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</si>
  <si>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</si>
  <si>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</si>
  <si>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</si>
  <si>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</si>
  <si>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</si>
  <si>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</si>
  <si>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</si>
  <si>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</si>
  <si>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</si>
  <si>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</si>
  <si>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</si>
  <si>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</si>
  <si>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</si>
  <si>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</si>
  <si>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</si>
  <si>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</si>
  <si>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</si>
  <si>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</si>
  <si>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</si>
  <si>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</si>
  <si>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</si>
  <si>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</si>
  <si>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</si>
  <si>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</si>
  <si>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</si>
  <si>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</si>
  <si>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</si>
  <si>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</si>
  <si>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</si>
  <si>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</si>
  <si>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</si>
  <si>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</si>
  <si>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</si>
  <si>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</si>
  <si>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</si>
  <si>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</si>
  <si>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</si>
  <si>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</si>
  <si>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</si>
  <si>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</si>
  <si>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</si>
  <si>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</si>
  <si>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</si>
  <si>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</si>
  <si>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</si>
  <si>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</si>
  <si>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</si>
  <si>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</si>
  <si>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</si>
  <si>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</si>
  <si>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</si>
  <si>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</si>
  <si>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</si>
  <si>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</si>
  <si>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</si>
  <si>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</si>
  <si>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</si>
  <si>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</si>
  <si>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</si>
  <si>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</si>
  <si>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</si>
  <si>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</si>
  <si>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</si>
  <si>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</si>
  <si>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</si>
  <si>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</si>
  <si>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</si>
  <si>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</si>
  <si>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</si>
  <si>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</si>
  <si>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</si>
  <si>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</si>
  <si>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</si>
  <si>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</si>
  <si>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</si>
  <si>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</si>
  <si>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</si>
  <si>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</si>
  <si>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</si>
  <si>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</si>
  <si>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</si>
  <si>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</si>
  <si>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</si>
  <si>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</si>
  <si>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</si>
  <si>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</si>
  <si>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</si>
  <si>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</si>
  <si>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</si>
  <si>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</si>
  <si>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</si>
  <si>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</si>
  <si>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</si>
  <si>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</si>
  <si>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</si>
  <si>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</si>
  <si>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</si>
  <si>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</si>
  <si>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</si>
  <si>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</si>
  <si>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</si>
  <si>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</si>
  <si>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</si>
  <si>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</si>
  <si>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</si>
  <si>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</si>
  <si>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</si>
  <si>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</si>
  <si>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</si>
  <si>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</si>
  <si>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</si>
  <si>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</si>
  <si>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</si>
  <si>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</si>
  <si>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</si>
  <si>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</si>
  <si>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</si>
  <si>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</si>
  <si>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</si>
  <si>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</si>
  <si>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</si>
  <si>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</si>
  <si>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</si>
  <si>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</si>
  <si>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</si>
  <si>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</si>
  <si>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</si>
  <si>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</si>
  <si>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</si>
  <si>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</si>
  <si>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</si>
  <si>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</si>
  <si>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</si>
  <si>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</si>
  <si>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</si>
  <si>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</si>
  <si>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</si>
  <si>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</si>
  <si>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</si>
  <si>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</si>
  <si>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</si>
  <si>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</si>
  <si>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</si>
  <si>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</si>
  <si>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</si>
  <si>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</si>
  <si>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</si>
  <si>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</si>
  <si>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</si>
  <si>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</si>
  <si>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</si>
  <si>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</si>
  <si>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</si>
  <si>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</si>
  <si>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</si>
  <si>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</si>
  <si>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</si>
  <si>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</si>
  <si>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</si>
  <si>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</si>
  <si>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</si>
  <si>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</si>
  <si>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</si>
  <si>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</si>
  <si>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</si>
  <si>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</si>
  <si>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</si>
  <si>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</si>
  <si>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</si>
  <si>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</si>
  <si>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</si>
  <si>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</si>
  <si>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</si>
  <si>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</si>
  <si>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</si>
  <si>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</si>
  <si>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</si>
  <si>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</si>
  <si>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</si>
  <si>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</si>
  <si>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</si>
  <si>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</si>
  <si>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</si>
  <si>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</si>
  <si>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</si>
  <si>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</si>
  <si>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</si>
  <si>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</si>
  <si>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</si>
  <si>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</si>
  <si>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</si>
  <si>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</si>
  <si>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</si>
  <si>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</si>
  <si>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</si>
  <si>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</si>
  <si>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</si>
  <si>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</si>
  <si>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</si>
  <si>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</si>
  <si>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</si>
  <si>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</si>
  <si>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</si>
  <si>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</si>
  <si>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</si>
  <si>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</si>
  <si>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</si>
  <si>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</si>
  <si>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</si>
  <si>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</si>
  <si>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</si>
  <si>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</si>
  <si>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</si>
  <si>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</si>
  <si>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</si>
  <si>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</si>
  <si>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</si>
  <si>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</si>
  <si>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</si>
  <si>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</si>
  <si>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</si>
  <si>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</si>
  <si>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</si>
  <si>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</si>
  <si>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</si>
  <si>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</si>
  <si>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</si>
  <si>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</si>
  <si>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</si>
  <si>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</si>
  <si>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</si>
  <si>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</si>
  <si>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</si>
  <si>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</si>
  <si>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</si>
  <si>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</si>
  <si>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</si>
  <si>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</si>
  <si>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</si>
  <si>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</si>
  <si>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</si>
  <si>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</si>
  <si>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</si>
  <si>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</si>
  <si>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</si>
  <si>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</si>
  <si>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</si>
  <si>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</si>
  <si>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</si>
  <si>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</si>
  <si>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</si>
  <si>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</si>
  <si>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</si>
  <si>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</si>
  <si>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</si>
  <si>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</si>
  <si>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</si>
  <si>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</si>
  <si>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</si>
  <si>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</si>
  <si>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</si>
  <si>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</si>
  <si>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</si>
  <si>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</si>
  <si>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</si>
  <si>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</si>
  <si>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</si>
  <si>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</si>
  <si>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</si>
  <si>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</si>
  <si>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</si>
  <si>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</si>
  <si>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</si>
  <si>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</si>
  <si>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</si>
  <si>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</si>
  <si>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</si>
  <si>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</si>
  <si>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</si>
  <si>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</si>
  <si>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</si>
  <si>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</si>
  <si>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</si>
  <si>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</si>
  <si>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</si>
  <si>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</si>
  <si>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</si>
  <si>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</si>
  <si>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</si>
  <si>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</si>
  <si>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</si>
  <si>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</si>
  <si>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</si>
  <si>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</si>
  <si>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</si>
  <si>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</si>
  <si>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</si>
  <si>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</si>
  <si>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</si>
  <si>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</si>
  <si>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</si>
  <si>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</si>
  <si>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</si>
  <si>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</si>
  <si>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</si>
  <si>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</si>
  <si>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</si>
  <si>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</si>
  <si>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</si>
  <si>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</si>
  <si>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</si>
  <si>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</si>
  <si>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</si>
  <si>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</si>
  <si>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</si>
  <si>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</si>
  <si>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</si>
  <si>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</si>
  <si>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</si>
  <si>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</si>
  <si>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</si>
  <si>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</si>
  <si>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</si>
  <si>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</si>
  <si>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</si>
  <si>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</si>
  <si>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</si>
  <si>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</si>
  <si>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</si>
  <si>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</si>
  <si>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</si>
  <si>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</si>
  <si>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</si>
  <si>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</si>
  <si>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</si>
  <si>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</si>
  <si>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</si>
  <si>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</si>
  <si>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</si>
  <si>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</si>
  <si>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</si>
  <si>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</si>
  <si>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</si>
  <si>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</si>
  <si>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</si>
  <si>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</si>
  <si>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</si>
  <si>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</si>
  <si>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</si>
  <si>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</si>
  <si>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</si>
  <si>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</si>
  <si>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</si>
  <si>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</si>
  <si>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</si>
  <si>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</si>
  <si>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</si>
  <si>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</si>
  <si>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</si>
  <si>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</si>
  <si>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</si>
  <si>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</si>
  <si>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</si>
  <si>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</si>
  <si>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</si>
  <si>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</si>
  <si>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</si>
  <si>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</si>
  <si>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</si>
  <si>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</si>
  <si>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</si>
  <si>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</si>
  <si>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</si>
  <si>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</si>
  <si>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</si>
  <si>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</si>
  <si>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</si>
  <si>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</si>
  <si>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</si>
  <si>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</si>
  <si>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</si>
  <si>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</si>
  <si>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</si>
  <si>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</si>
  <si>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</si>
  <si>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</si>
  <si>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</si>
  <si>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</si>
  <si>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</si>
  <si>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</si>
  <si>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</si>
  <si>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</si>
  <si>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</si>
  <si>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</si>
  <si>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</si>
  <si>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</si>
  <si>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</si>
  <si>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</si>
  <si>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</si>
  <si>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</si>
  <si>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</si>
  <si>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</si>
  <si>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</si>
  <si>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</si>
  <si>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</si>
  <si>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</si>
  <si>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</si>
  <si>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</si>
  <si>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</si>
  <si>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</si>
  <si>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</si>
  <si>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</si>
  <si>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</si>
  <si>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</si>
  <si>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</si>
  <si>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</si>
  <si>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</si>
  <si>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</si>
  <si>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</si>
  <si>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</si>
  <si>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</si>
  <si>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</si>
  <si>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</si>
  <si>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</si>
  <si>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</si>
  <si>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</si>
  <si>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</si>
  <si>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</si>
  <si>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</si>
  <si>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</si>
  <si>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</si>
  <si>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</si>
  <si>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</si>
  <si>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</si>
  <si>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</si>
  <si>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</si>
  <si>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</si>
  <si>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</si>
  <si>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</si>
  <si>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</si>
  <si>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</si>
  <si>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</si>
  <si>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</si>
  <si>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</si>
  <si>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</si>
  <si>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</si>
  <si>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</si>
  <si>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</si>
  <si>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</si>
  <si>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</si>
  <si>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</si>
  <si>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</si>
  <si>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</si>
  <si>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</si>
  <si>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</si>
  <si>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</si>
  <si>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</si>
  <si>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</si>
  <si>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</si>
  <si>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</si>
  <si>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</si>
  <si>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</si>
  <si>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</si>
  <si>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</si>
  <si>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</si>
  <si>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</si>
  <si>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</si>
  <si>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</si>
  <si>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</si>
  <si>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</si>
  <si>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</si>
  <si>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</si>
  <si>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</si>
  <si>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</si>
  <si>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</si>
  <si>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</si>
  <si>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</si>
  <si>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</si>
  <si>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</si>
  <si>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</si>
  <si>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</si>
  <si>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</si>
  <si>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</si>
  <si>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</si>
  <si>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</si>
  <si>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</si>
  <si>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</si>
  <si>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</si>
  <si>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</si>
  <si>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</si>
  <si>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</si>
  <si>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</si>
  <si>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</si>
  <si>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</si>
  <si>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</si>
  <si>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</si>
  <si>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</si>
  <si>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</si>
  <si>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</si>
  <si>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</si>
  <si>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</si>
  <si>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</si>
  <si>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</si>
  <si>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</si>
  <si>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</si>
  <si>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</si>
  <si>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</si>
  <si>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</si>
  <si>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</si>
  <si>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</si>
  <si>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</si>
  <si>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</si>
  <si>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</si>
  <si>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</si>
  <si>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</si>
  <si>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</si>
  <si>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</si>
  <si>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</si>
  <si>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</si>
  <si>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</si>
  <si>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</si>
  <si>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</si>
  <si>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</si>
  <si>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</si>
  <si>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</si>
  <si>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</si>
  <si>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</si>
  <si>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</si>
  <si>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</si>
  <si>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</si>
  <si>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</si>
  <si>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</si>
  <si>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</si>
  <si>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</si>
  <si>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</si>
  <si>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</si>
  <si>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</si>
  <si>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</si>
  <si>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</si>
  <si>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</si>
  <si>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</si>
  <si>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</si>
  <si>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</si>
  <si>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</si>
  <si>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</si>
  <si>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</si>
  <si>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</si>
  <si>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</si>
  <si>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</si>
  <si>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</si>
  <si>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</si>
  <si>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</si>
  <si>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</si>
  <si>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</si>
  <si>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</si>
  <si>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</si>
  <si>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</si>
  <si>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</si>
  <si>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</si>
  <si>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</si>
  <si>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</si>
  <si>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</si>
  <si>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</si>
  <si>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</si>
  <si>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</si>
  <si>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</si>
  <si>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</si>
  <si>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</si>
  <si>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</si>
  <si>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</si>
  <si>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</si>
  <si>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</si>
  <si>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</si>
  <si>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</si>
  <si>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</si>
  <si>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</si>
  <si>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</si>
  <si>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</si>
  <si>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</si>
  <si>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</si>
  <si>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</si>
  <si>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</si>
  <si>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</si>
  <si>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</si>
  <si>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</si>
  <si>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</si>
  <si>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</si>
  <si>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</si>
  <si>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</si>
  <si>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</si>
  <si>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</si>
  <si>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</si>
  <si>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</si>
  <si>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</si>
  <si>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</si>
  <si>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</si>
  <si>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</si>
  <si>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</si>
  <si>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</si>
  <si>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</si>
  <si>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</si>
  <si>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</si>
  <si>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</si>
  <si>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</si>
  <si>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</si>
  <si>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</si>
  <si>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</si>
  <si>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</si>
  <si>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</si>
  <si>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</si>
  <si>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</si>
  <si>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</si>
  <si>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</si>
  <si>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</si>
  <si>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</si>
  <si>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</si>
  <si>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</si>
  <si>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</si>
  <si>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</si>
  <si>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</si>
  <si>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</si>
  <si>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</si>
  <si>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</si>
  <si>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</si>
  <si>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</si>
  <si>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</si>
  <si>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</si>
  <si>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</si>
  <si>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</si>
  <si>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</si>
  <si>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</si>
  <si>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</si>
  <si>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</si>
  <si>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</si>
  <si>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</si>
  <si>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</si>
  <si>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</si>
  <si>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</si>
  <si>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</si>
  <si>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</si>
  <si>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</si>
  <si>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</si>
  <si>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</si>
  <si>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</si>
  <si>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</si>
  <si>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</si>
  <si>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</si>
  <si>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</si>
  <si>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</si>
  <si>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</si>
  <si>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</si>
  <si>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</si>
  <si>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</si>
  <si>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</si>
  <si>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</si>
  <si>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</si>
  <si>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</si>
  <si>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</si>
  <si>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</si>
  <si>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</si>
  <si>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</si>
  <si>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</si>
  <si>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</si>
  <si>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</si>
  <si>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</si>
  <si>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</si>
  <si>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</si>
  <si>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</si>
  <si>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</si>
  <si>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</si>
  <si>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</si>
  <si>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</si>
  <si>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</si>
  <si>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</si>
  <si>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</si>
  <si>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</si>
  <si>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</si>
  <si>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</si>
  <si>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</si>
  <si>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</si>
  <si>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</si>
  <si>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</si>
  <si>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</si>
  <si>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</si>
  <si>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</si>
  <si>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</si>
  <si>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</si>
  <si>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</si>
  <si>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</si>
  <si>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</si>
  <si>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</si>
  <si>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</si>
  <si>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</si>
  <si>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</si>
  <si>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</si>
  <si>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</si>
  <si>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</si>
  <si>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</si>
  <si>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</si>
  <si>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</si>
  <si>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</si>
  <si>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</si>
  <si>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</si>
  <si>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</si>
  <si>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</si>
  <si>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</si>
  <si>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</si>
  <si>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</si>
  <si>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</si>
  <si>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</si>
  <si>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</si>
  <si>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</si>
  <si>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</si>
  <si>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</si>
  <si>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</si>
  <si>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</si>
  <si>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</si>
  <si>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</si>
  <si>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</si>
  <si>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</si>
  <si>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</si>
  <si>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</si>
  <si>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</si>
  <si>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</si>
  <si>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</si>
  <si>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</si>
  <si>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</si>
  <si>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</si>
  <si>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</si>
  <si>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</si>
  <si>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</si>
  <si>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</si>
  <si>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</si>
  <si>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</si>
  <si>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</si>
  <si>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</si>
  <si>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</si>
  <si>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</si>
  <si>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</si>
  <si>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</si>
  <si>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</si>
  <si>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</si>
  <si>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</si>
  <si>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</si>
  <si>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</si>
  <si>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</si>
  <si>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</si>
  <si>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</si>
  <si>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</si>
  <si>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</si>
  <si>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</si>
  <si>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</si>
  <si>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</si>
  <si>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</si>
  <si>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</si>
  <si>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</si>
  <si>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</si>
  <si>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</si>
  <si>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</si>
  <si>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</si>
  <si>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</si>
  <si>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</si>
  <si>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</si>
  <si>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</si>
  <si>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</si>
  <si>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</si>
  <si>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</si>
  <si>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</si>
  <si>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</si>
  <si>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</si>
  <si>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</si>
  <si>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</si>
  <si>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</si>
  <si>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</si>
  <si>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</si>
  <si>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</si>
  <si>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</si>
  <si>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</si>
  <si>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</si>
  <si>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</si>
  <si>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</si>
  <si>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</si>
  <si>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</si>
  <si>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</si>
  <si>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</si>
  <si>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</si>
  <si>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</si>
  <si>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</si>
  <si>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</si>
  <si>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</si>
  <si>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</si>
  <si>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</si>
  <si>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</si>
  <si>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</si>
  <si>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</si>
  <si>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</si>
  <si>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</si>
  <si>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</si>
  <si>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</si>
  <si>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</si>
  <si>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</si>
  <si>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</si>
  <si>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</si>
  <si>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</si>
  <si>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</si>
  <si>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</si>
  <si>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</si>
  <si>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</si>
  <si>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</si>
  <si>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</si>
  <si>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</si>
  <si>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</si>
  <si>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</si>
  <si>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</si>
  <si>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</si>
  <si>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</si>
  <si>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</si>
  <si>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</si>
  <si>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</si>
  <si>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</si>
  <si>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</si>
  <si>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</si>
  <si>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</si>
  <si>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</si>
  <si>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</si>
  <si>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</si>
  <si>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</si>
  <si>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</si>
  <si>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</si>
  <si>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</si>
  <si>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</si>
  <si>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</si>
  <si>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</si>
  <si>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</si>
  <si>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</si>
  <si>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</si>
  <si>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</si>
  <si>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</si>
  <si>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</si>
  <si>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</si>
  <si>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</si>
  <si>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</si>
  <si>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</si>
  <si>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</si>
  <si>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</si>
  <si>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</si>
  <si>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</si>
  <si>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</si>
  <si>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</si>
  <si>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</si>
  <si>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</si>
  <si>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</si>
  <si>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</si>
  <si>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</si>
  <si>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</si>
  <si>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</si>
  <si>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</si>
  <si>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</si>
  <si>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</si>
  <si>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</si>
  <si>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</si>
  <si>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</si>
  <si>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</si>
  <si>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</si>
  <si>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</si>
  <si>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</si>
  <si>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</si>
  <si>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</si>
  <si>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</si>
  <si>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</si>
  <si>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</si>
  <si>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</si>
  <si>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</si>
  <si>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</si>
  <si>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</si>
  <si>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</si>
  <si>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</si>
  <si>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</si>
  <si>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</si>
  <si>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</si>
  <si>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</si>
  <si>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</si>
  <si>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</si>
  <si>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</si>
  <si>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</si>
  <si>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</si>
  <si>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</si>
  <si>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</si>
  <si>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</si>
  <si>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</si>
  <si>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</si>
  <si>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</si>
  <si>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</si>
  <si>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</si>
  <si>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</si>
  <si>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</si>
  <si>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</si>
  <si>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</si>
  <si>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</si>
  <si>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</si>
  <si>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</si>
  <si>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</si>
  <si>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</si>
  <si>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</si>
  <si>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</si>
  <si>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</si>
  <si>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</si>
  <si>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</si>
  <si>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</si>
  <si>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</si>
  <si>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</si>
  <si>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</si>
  <si>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</si>
  <si>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</si>
  <si>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</si>
  <si>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</si>
  <si>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</si>
  <si>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</si>
  <si>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</si>
  <si>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</si>
  <si>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</si>
  <si>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</si>
  <si>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</si>
  <si>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</si>
  <si>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</si>
  <si>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</si>
  <si>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</si>
  <si>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</si>
  <si>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</si>
  <si>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</si>
  <si>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</si>
  <si>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</si>
  <si>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</si>
  <si>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</si>
  <si>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</si>
  <si>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</si>
  <si>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</si>
  <si>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</si>
  <si>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</si>
  <si>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</si>
  <si>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</si>
  <si>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</si>
  <si>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</si>
  <si>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</si>
  <si>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</si>
  <si>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</si>
  <si>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</si>
  <si>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</si>
  <si>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</si>
  <si>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</si>
  <si>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</si>
  <si>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</si>
  <si>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</si>
  <si>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</si>
  <si>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</si>
  <si>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</si>
  <si>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</si>
  <si>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</si>
  <si>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</si>
  <si>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</si>
  <si>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</si>
  <si>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</si>
  <si>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</si>
  <si>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</si>
  <si>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</si>
  <si>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</si>
  <si>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</si>
  <si>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</si>
  <si>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</si>
  <si>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</si>
  <si>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</si>
  <si>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</si>
  <si>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</si>
  <si>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</si>
  <si>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</si>
  <si>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</si>
  <si>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</si>
  <si>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</si>
  <si>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</si>
  <si>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</si>
  <si>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</si>
  <si>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</si>
  <si>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</si>
  <si>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</si>
  <si>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</si>
  <si>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</si>
  <si>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</si>
  <si>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</si>
  <si>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</si>
  <si>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</si>
  <si>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</si>
  <si>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</si>
  <si>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</si>
  <si>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</si>
  <si>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</si>
  <si>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</si>
  <si>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</si>
  <si>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</si>
  <si>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</si>
  <si>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</si>
  <si>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</si>
  <si>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</si>
  <si>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</si>
  <si>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</si>
  <si>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</si>
  <si>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</si>
  <si>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</si>
  <si>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</si>
  <si>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</si>
  <si>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</si>
  <si>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</si>
  <si>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</si>
  <si>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</si>
  <si>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</si>
  <si>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</si>
  <si>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</si>
  <si>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</si>
  <si>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</si>
  <si>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</si>
  <si>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</si>
  <si>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</si>
  <si>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</si>
  <si>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</si>
  <si>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</si>
  <si>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</si>
  <si>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</si>
  <si>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</si>
  <si>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</si>
  <si>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</si>
  <si>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</si>
  <si>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</si>
  <si>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</si>
  <si>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</si>
  <si>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</si>
  <si>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</si>
  <si>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</si>
  <si>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</si>
  <si>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</si>
  <si>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</si>
  <si>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</si>
  <si>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</si>
  <si>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</si>
  <si>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</si>
  <si>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</si>
  <si>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</si>
  <si>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</si>
  <si>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</si>
  <si>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</si>
  <si>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</si>
  <si>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</si>
  <si>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</si>
  <si>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</si>
  <si>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</si>
  <si>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</si>
  <si>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</si>
  <si>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</si>
  <si>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</si>
  <si>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</si>
  <si>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</si>
  <si>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</si>
  <si>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</si>
  <si>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</si>
  <si>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</si>
  <si>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</si>
  <si>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</si>
  <si>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</si>
  <si>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</si>
  <si>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</si>
  <si>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</si>
  <si>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</si>
  <si>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</si>
  <si>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</si>
  <si>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</si>
  <si>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</si>
  <si>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</si>
  <si>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</si>
  <si>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</si>
  <si>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</si>
  <si>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</si>
  <si>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</si>
  <si>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</si>
  <si>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</si>
  <si>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</si>
  <si>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</si>
  <si>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</si>
  <si>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</si>
  <si>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</si>
  <si>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</si>
  <si>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</si>
  <si>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</si>
  <si>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</si>
  <si>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</si>
  <si>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</si>
  <si>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</si>
  <si>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</si>
  <si>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</si>
  <si>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</si>
  <si>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</si>
  <si>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</si>
  <si>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</si>
  <si>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</si>
  <si>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</si>
  <si>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</si>
  <si>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</si>
  <si>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</si>
  <si>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</si>
  <si>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</si>
  <si>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</si>
  <si>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</si>
  <si>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</si>
  <si>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</si>
  <si>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</si>
  <si>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</si>
  <si>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</si>
  <si>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</si>
  <si>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</si>
  <si>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</si>
  <si>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</si>
  <si>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</si>
  <si>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</si>
  <si>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</si>
  <si>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</si>
  <si>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</si>
  <si>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</si>
  <si>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</si>
  <si>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</si>
  <si>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</si>
  <si>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</si>
  <si>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</si>
  <si>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</si>
  <si>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</si>
  <si>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</si>
  <si>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</si>
  <si>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</si>
  <si>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</si>
  <si>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</si>
  <si>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</si>
  <si>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</si>
  <si>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</si>
  <si>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</si>
  <si>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</si>
  <si>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</si>
  <si>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</si>
  <si>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</si>
  <si>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</si>
  <si>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</si>
  <si>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</si>
  <si>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</si>
  <si>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</si>
  <si>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</si>
  <si>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</si>
  <si>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</si>
  <si>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</si>
  <si>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</si>
  <si>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</si>
  <si>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</si>
  <si>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</si>
  <si>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</si>
  <si>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</si>
  <si>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</si>
  <si>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</si>
  <si>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</si>
  <si>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</si>
  <si>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</si>
  <si>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</si>
  <si>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</si>
  <si>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</si>
  <si>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</si>
  <si>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</si>
  <si>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</si>
  <si>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</si>
  <si>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</si>
  <si>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</si>
  <si>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</si>
  <si>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</si>
  <si>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</si>
  <si>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</si>
  <si>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</si>
  <si>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</si>
  <si>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</si>
  <si>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</si>
  <si>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</si>
  <si>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</si>
  <si>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</si>
  <si>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</si>
  <si>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</si>
  <si>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</si>
  <si>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</si>
  <si>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</si>
  <si>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</si>
  <si>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</si>
  <si>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</si>
  <si>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</si>
  <si>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</si>
  <si>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</si>
  <si>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</si>
  <si>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</si>
  <si>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</si>
  <si>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</si>
  <si>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</si>
  <si>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</si>
  <si>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</si>
  <si>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</si>
  <si>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</si>
  <si>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</si>
  <si>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</si>
  <si>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</si>
  <si>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</si>
  <si>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</si>
  <si>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</si>
  <si>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</si>
  <si>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</si>
  <si>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</si>
  <si>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</si>
  <si>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</si>
  <si>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</si>
  <si>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</si>
  <si>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</si>
  <si>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</si>
  <si>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</si>
  <si>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</si>
  <si>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</si>
  <si>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</si>
  <si>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</si>
  <si>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</si>
  <si>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</si>
  <si>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</si>
  <si>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</si>
  <si>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</si>
  <si>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</si>
  <si>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</si>
  <si>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</si>
  <si>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</si>
  <si>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</si>
  <si>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</si>
  <si>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</si>
  <si>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</si>
  <si>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</si>
  <si>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</si>
  <si>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</si>
  <si>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</si>
  <si>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</si>
  <si>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</si>
  <si>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</si>
  <si>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</si>
  <si>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</si>
  <si>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</si>
  <si>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</si>
  <si>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</si>
  <si>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</si>
  <si>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</si>
  <si>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</si>
  <si>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</si>
  <si>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</si>
  <si>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</si>
  <si>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</si>
  <si>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</si>
  <si>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</si>
  <si>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</si>
  <si>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</si>
  <si>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</si>
  <si>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</si>
  <si>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</si>
  <si>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</si>
  <si>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</si>
  <si>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</si>
  <si>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</si>
  <si>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</si>
  <si>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</si>
  <si>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</si>
  <si>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</si>
  <si>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</si>
  <si>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</si>
  <si>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</si>
  <si>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</si>
  <si>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</si>
  <si>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</si>
  <si>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</si>
  <si>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</si>
  <si>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</si>
  <si>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</si>
  <si>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</si>
  <si>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</si>
  <si>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</si>
  <si>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</si>
  <si>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</si>
  <si>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</si>
  <si>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</si>
  <si>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</si>
  <si>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</si>
  <si>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</si>
  <si>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</si>
  <si>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</si>
  <si>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</si>
  <si>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</si>
  <si>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</si>
  <si>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</si>
  <si>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</si>
  <si>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</si>
  <si>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</si>
  <si>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</si>
  <si>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</si>
  <si>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</si>
  <si>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</si>
  <si>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</si>
  <si>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</si>
  <si>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</si>
  <si>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</si>
  <si>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</si>
  <si>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</si>
  <si>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</si>
  <si>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</si>
  <si>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</si>
  <si>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</si>
  <si>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</si>
  <si>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</si>
  <si>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</si>
  <si>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</si>
  <si>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</si>
  <si>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</si>
  <si>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</si>
  <si>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</si>
  <si>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</si>
  <si>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</si>
  <si>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</si>
  <si>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</si>
  <si>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</si>
  <si>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</si>
  <si>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</si>
  <si>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</si>
  <si>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</si>
  <si>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</si>
  <si>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</si>
  <si>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</si>
  <si>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</si>
  <si>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</si>
  <si>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</si>
  <si>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</si>
  <si>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</si>
  <si>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</si>
  <si>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</si>
  <si>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</si>
  <si>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</si>
  <si>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</si>
  <si>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</si>
  <si>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</si>
  <si>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</si>
  <si>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</si>
  <si>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</si>
  <si>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</si>
  <si>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</si>
  <si>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</si>
  <si>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</si>
  <si>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</si>
  <si>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</si>
  <si>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</si>
  <si>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</si>
  <si>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</si>
  <si>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</si>
  <si>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</si>
  <si>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</si>
  <si>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</si>
  <si>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</si>
  <si>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</si>
  <si>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</si>
  <si>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</si>
  <si>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</si>
  <si>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</si>
  <si>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</si>
  <si>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</si>
  <si>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</si>
  <si>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</si>
  <si>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</si>
  <si>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</si>
  <si>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</si>
  <si>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</si>
  <si>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</si>
  <si>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</si>
  <si>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</si>
  <si>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</si>
  <si>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</si>
  <si>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</si>
  <si>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</si>
  <si>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</si>
  <si>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</si>
  <si>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</si>
  <si>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</si>
  <si>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</si>
  <si>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</si>
  <si>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</si>
  <si>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</si>
  <si>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</si>
  <si>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</si>
  <si>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</si>
  <si>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</si>
  <si>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</si>
  <si>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</si>
  <si>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</si>
  <si>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</si>
  <si>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</si>
  <si>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</si>
  <si>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</si>
  <si>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</si>
  <si>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</si>
  <si>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</si>
  <si>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</si>
  <si>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</si>
  <si>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</si>
  <si>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</si>
  <si>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</si>
  <si>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</si>
  <si>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</si>
  <si>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</si>
  <si>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</si>
  <si>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</si>
  <si>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</si>
  <si>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</si>
  <si>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</si>
  <si>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</si>
  <si>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</si>
  <si>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</si>
  <si>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</si>
  <si>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</si>
  <si>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</si>
  <si>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</si>
  <si>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</si>
  <si>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</si>
  <si>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</si>
  <si>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</si>
  <si>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</si>
  <si>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</si>
  <si>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</si>
  <si>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</si>
  <si>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</si>
  <si>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</si>
  <si>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</si>
  <si>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</si>
  <si>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</si>
  <si>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</si>
  <si>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</si>
  <si>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</si>
  <si>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</si>
  <si>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</si>
  <si>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</si>
  <si>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</si>
  <si>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</si>
  <si>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</si>
  <si>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</si>
  <si>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</si>
  <si>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</si>
  <si>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</si>
  <si>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</si>
  <si>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</si>
  <si>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</si>
  <si>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</si>
  <si>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</si>
  <si>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</si>
  <si>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</si>
  <si>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</si>
  <si>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</si>
  <si>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</si>
  <si>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</si>
  <si>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</si>
  <si>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</si>
  <si>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</si>
  <si>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</si>
  <si>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</si>
  <si>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</si>
  <si>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</si>
  <si>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</si>
  <si>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</si>
  <si>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</si>
  <si>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</si>
  <si>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</si>
  <si>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</si>
  <si>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</si>
  <si>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</si>
  <si>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</si>
  <si>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</si>
  <si>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</si>
  <si>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</si>
  <si>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</si>
  <si>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</si>
  <si>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</si>
  <si>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</si>
  <si>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</si>
  <si>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</si>
  <si>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</si>
  <si>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</si>
  <si>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</si>
  <si>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</si>
  <si>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</si>
  <si>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</si>
  <si>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</si>
  <si>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</si>
  <si>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</si>
  <si>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</si>
  <si>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</si>
  <si>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</si>
  <si>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</si>
  <si>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</si>
  <si>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</si>
  <si>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</si>
  <si>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</si>
  <si>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</si>
  <si>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</si>
  <si>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</si>
  <si>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</si>
  <si>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</si>
  <si>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</si>
  <si>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</si>
  <si>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</si>
  <si>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</si>
  <si>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</si>
  <si>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</si>
  <si>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</si>
  <si>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</si>
  <si>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</si>
  <si>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</si>
  <si>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</si>
  <si>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</si>
  <si>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</si>
  <si>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</si>
  <si>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</si>
  <si>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</si>
  <si>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</si>
  <si>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</si>
  <si>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</si>
  <si>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</si>
  <si>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</si>
  <si>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</si>
  <si>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</si>
  <si>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</si>
  <si>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</si>
  <si>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</si>
  <si>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</si>
  <si>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</si>
  <si>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</si>
  <si>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</si>
  <si>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</si>
  <si>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</si>
  <si>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</si>
  <si>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</si>
  <si>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</si>
  <si>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</si>
  <si>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</si>
  <si>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</si>
  <si>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</si>
  <si>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</si>
  <si>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</si>
  <si>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</si>
  <si>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</si>
  <si>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</si>
  <si>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</si>
  <si>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</si>
  <si>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</si>
  <si>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</si>
  <si>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</si>
  <si>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</si>
  <si>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</si>
  <si>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</si>
  <si>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</si>
  <si>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</si>
  <si>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</si>
  <si>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</si>
  <si>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</si>
  <si>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</si>
  <si>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</si>
  <si>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</si>
  <si>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</si>
  <si>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</si>
  <si>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</si>
  <si>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</si>
  <si>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</si>
  <si>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</si>
  <si>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</si>
  <si>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</si>
  <si>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</si>
  <si>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</si>
  <si>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</si>
  <si>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</si>
  <si>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</si>
  <si>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</si>
  <si>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</si>
  <si>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</si>
  <si>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</si>
  <si>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</si>
  <si>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</si>
  <si>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</si>
  <si>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</si>
  <si>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</si>
  <si>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</si>
  <si>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</si>
  <si>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</si>
  <si>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</si>
  <si>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</si>
  <si>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</si>
  <si>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</si>
  <si>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</si>
  <si>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</si>
  <si>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</si>
  <si>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</si>
  <si>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</si>
  <si>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</si>
  <si>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</si>
  <si>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</si>
  <si>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</si>
  <si>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</si>
  <si>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</si>
  <si>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</si>
  <si>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</si>
  <si>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</si>
  <si>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</si>
  <si>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</si>
  <si>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</si>
  <si>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</si>
  <si>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</si>
  <si>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</si>
  <si>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</si>
  <si>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</si>
  <si>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</si>
  <si>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</si>
  <si>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</si>
  <si>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</si>
  <si>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</si>
  <si>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</si>
  <si>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</si>
  <si>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</si>
  <si>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</si>
  <si>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</si>
  <si>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</si>
  <si>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</si>
  <si>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</si>
  <si>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</si>
  <si>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</si>
  <si>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</si>
  <si>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</si>
  <si>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</si>
  <si>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</si>
  <si>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</si>
  <si>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</si>
  <si>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</si>
  <si>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</si>
  <si>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</si>
  <si>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</si>
  <si>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</si>
  <si>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</si>
  <si>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</si>
  <si>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</si>
  <si>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</si>
  <si>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</si>
  <si>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</si>
  <si>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</si>
  <si>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</si>
  <si>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</si>
  <si>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</si>
  <si>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</si>
  <si>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</si>
  <si>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</si>
  <si>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</si>
  <si>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</si>
  <si>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</si>
  <si>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</si>
  <si>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</si>
  <si>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</si>
  <si>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</si>
  <si>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</si>
  <si>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</si>
  <si>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</si>
  <si>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</si>
  <si>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</si>
  <si>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</si>
  <si>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</si>
  <si>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</si>
  <si>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</si>
  <si>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</si>
  <si>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</si>
  <si>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</si>
  <si>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</si>
  <si>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</si>
  <si>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</si>
  <si>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</si>
  <si>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</si>
  <si>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</si>
  <si>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</si>
  <si>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</si>
  <si>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</si>
  <si>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</si>
  <si>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</si>
  <si>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</si>
  <si>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</si>
  <si>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</si>
  <si>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</si>
  <si>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</si>
  <si>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</si>
  <si>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</si>
  <si>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</si>
  <si>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</si>
  <si>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</si>
  <si>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</si>
  <si>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</si>
  <si>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</si>
  <si>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</si>
  <si>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</si>
  <si>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</si>
  <si>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</si>
  <si>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</si>
  <si>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</si>
  <si>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</si>
  <si>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</si>
  <si>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</si>
  <si>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</si>
  <si>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</si>
  <si>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</si>
  <si>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</si>
  <si>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</si>
  <si>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</si>
  <si>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</si>
  <si>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</si>
  <si>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</si>
  <si>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</si>
  <si>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</si>
  <si>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</si>
  <si>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</si>
  <si>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</si>
  <si>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</si>
  <si>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</si>
  <si>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</si>
  <si>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</si>
  <si>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</si>
  <si>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</si>
  <si>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</si>
  <si>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</si>
  <si>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</si>
  <si>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</si>
  <si>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</si>
  <si>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</si>
  <si>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</si>
  <si>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</si>
  <si>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</si>
  <si>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</si>
  <si>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</si>
  <si>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</si>
  <si>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</si>
  <si>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</si>
  <si>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</si>
  <si>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</si>
  <si>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</si>
  <si>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</si>
  <si>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</si>
  <si>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</si>
  <si>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</si>
  <si>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</si>
  <si>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</si>
  <si>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</si>
  <si>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</si>
  <si>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</si>
  <si>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</si>
  <si>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</si>
  <si>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</si>
  <si>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</si>
  <si>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</si>
  <si>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</si>
  <si>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</si>
  <si>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</si>
  <si>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</si>
  <si>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</si>
  <si>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</si>
  <si>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</si>
  <si>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</si>
  <si>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</si>
  <si>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</si>
  <si>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</si>
  <si>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</si>
  <si>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</si>
  <si>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</si>
  <si>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</si>
  <si>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</si>
  <si>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</si>
  <si>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</si>
  <si>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</si>
  <si>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</si>
  <si>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</si>
  <si>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</si>
  <si>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</si>
  <si>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</si>
  <si>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</si>
  <si>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</si>
  <si>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</si>
  <si>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</si>
  <si>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</si>
  <si>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</si>
  <si>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</si>
  <si>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</si>
  <si>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</si>
  <si>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</si>
  <si>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</si>
  <si>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</si>
  <si>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</si>
  <si>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</si>
  <si>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</si>
  <si>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</si>
  <si>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</si>
  <si>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</si>
  <si>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</si>
  <si>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</si>
  <si>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</si>
  <si>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</si>
  <si>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</si>
  <si>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</si>
  <si>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</si>
  <si>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</si>
  <si>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</si>
  <si>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</si>
  <si>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</si>
  <si>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</si>
  <si>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</si>
  <si>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</si>
  <si>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</si>
  <si>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</si>
  <si>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</si>
  <si>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</si>
  <si>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</si>
  <si>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</si>
  <si>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</si>
  <si>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</si>
  <si>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</si>
  <si>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</si>
  <si>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</si>
  <si>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</si>
  <si>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</si>
  <si>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</si>
  <si>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</si>
  <si>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</si>
  <si>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</si>
  <si>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</si>
  <si>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</si>
  <si>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</si>
  <si>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</si>
  <si>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</si>
  <si>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</si>
  <si>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</si>
  <si>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</si>
  <si>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</si>
  <si>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</si>
  <si>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</si>
  <si>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</si>
  <si>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</si>
  <si>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</si>
  <si>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</si>
  <si>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</si>
  <si>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</si>
  <si>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</si>
  <si>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</si>
  <si>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</si>
  <si>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</si>
  <si>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</si>
  <si>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</si>
  <si>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</si>
  <si>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</si>
  <si>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</si>
  <si>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</si>
  <si>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</si>
  <si>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</si>
  <si>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</si>
  <si>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</si>
  <si>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</si>
  <si>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</si>
  <si>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</si>
  <si>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</si>
  <si>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</si>
  <si>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</si>
  <si>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</si>
  <si>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</si>
  <si>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</si>
  <si>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</si>
  <si>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</si>
  <si>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</si>
  <si>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</si>
  <si>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</si>
  <si>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</si>
  <si>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</si>
  <si>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</si>
  <si>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</si>
  <si>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</si>
  <si>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</si>
  <si>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</si>
  <si>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</si>
  <si>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</si>
  <si>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</si>
  <si>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</si>
  <si>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</si>
  <si>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</si>
  <si>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</si>
  <si>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</si>
  <si>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</si>
  <si>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</si>
  <si>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</si>
  <si>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</si>
  <si>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</si>
  <si>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</si>
  <si>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</si>
  <si>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</si>
  <si>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</si>
  <si>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</si>
  <si>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</si>
  <si>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</si>
  <si>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</si>
  <si>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</si>
  <si>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</si>
  <si>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</si>
  <si>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</si>
  <si>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</si>
  <si>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</si>
  <si>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</si>
  <si>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</si>
  <si>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</si>
  <si>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</si>
  <si>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</si>
  <si>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</si>
  <si>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</si>
  <si>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</si>
  <si>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</si>
  <si>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</si>
  <si>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</si>
  <si>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</si>
  <si>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</si>
  <si>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</si>
  <si>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</si>
  <si>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</si>
  <si>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</si>
  <si>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</si>
  <si>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</si>
  <si>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</si>
  <si>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</si>
  <si>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</si>
  <si>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</si>
  <si>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</si>
  <si>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</si>
  <si>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</si>
  <si>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</si>
  <si>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</si>
  <si>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</si>
  <si>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</si>
  <si>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</si>
  <si>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</si>
  <si>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</si>
  <si>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</si>
  <si>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</si>
  <si>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</si>
  <si>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</si>
  <si>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</si>
  <si>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</si>
  <si>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</si>
  <si>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</si>
  <si>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</si>
  <si>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</si>
  <si>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</si>
  <si>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</si>
  <si>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</si>
  <si>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</si>
  <si>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</si>
  <si>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</si>
  <si>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</si>
  <si>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</si>
  <si>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</si>
  <si>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</si>
  <si>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</si>
  <si>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</si>
  <si>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</si>
  <si>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</si>
  <si>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</si>
  <si>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</si>
  <si>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</si>
  <si>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</si>
  <si>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</si>
  <si>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</si>
  <si>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</si>
  <si>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</si>
  <si>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</si>
  <si>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</si>
  <si>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</si>
  <si>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</si>
  <si>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</si>
  <si>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</si>
  <si>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</si>
  <si>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</si>
  <si>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</si>
  <si>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</si>
  <si>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</si>
  <si>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</si>
  <si>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</si>
  <si>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</si>
  <si>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</si>
  <si>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</si>
  <si>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</si>
  <si>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</si>
  <si>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</si>
  <si>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</si>
  <si>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</si>
  <si>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</si>
  <si>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</si>
  <si>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</si>
  <si>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</si>
  <si>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</si>
  <si>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</si>
  <si>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</si>
  <si>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</si>
  <si>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</si>
  <si>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</si>
  <si>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</si>
  <si>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</si>
  <si>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</si>
  <si>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</si>
  <si>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</si>
  <si>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</si>
  <si>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</si>
  <si>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</si>
  <si>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</si>
  <si>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</si>
  <si>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</si>
  <si>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</si>
  <si>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</si>
  <si>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</si>
  <si>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</si>
  <si>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</si>
  <si>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</si>
  <si>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</si>
  <si>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</si>
  <si>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</si>
  <si>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</si>
  <si>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</si>
  <si>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</si>
  <si>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</si>
  <si>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</si>
  <si>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</si>
  <si>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</si>
  <si>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</si>
  <si>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</si>
  <si>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</si>
  <si>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</si>
  <si>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</si>
  <si>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</si>
  <si>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</si>
  <si>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</si>
  <si>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</si>
  <si>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</si>
  <si>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</si>
  <si>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</si>
  <si>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</si>
  <si>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</si>
  <si>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</si>
  <si>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</si>
  <si>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</si>
  <si>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</si>
  <si>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</si>
  <si>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</si>
  <si>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</si>
  <si>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</si>
  <si>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</si>
  <si>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</si>
  <si>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</si>
  <si>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</si>
  <si>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</si>
  <si>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</si>
  <si>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</si>
  <si>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</si>
  <si>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</si>
  <si>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</si>
  <si>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</si>
  <si>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</si>
  <si>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</si>
  <si>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</si>
  <si>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</si>
  <si>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</si>
  <si>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</si>
  <si>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</si>
  <si>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</si>
  <si>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</si>
  <si>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</si>
  <si>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</si>
  <si>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</si>
  <si>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</si>
  <si>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</si>
  <si>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</si>
  <si>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</si>
  <si>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</si>
  <si>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</si>
  <si>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</si>
  <si>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</si>
  <si>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</si>
  <si>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</si>
  <si>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</si>
  <si>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</si>
  <si>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</si>
  <si>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</si>
  <si>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</si>
  <si>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</si>
  <si>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</si>
  <si>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</si>
  <si>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</si>
  <si>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</si>
  <si>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</si>
  <si>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</si>
  <si>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</si>
  <si>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</si>
  <si>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</si>
  <si>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</si>
  <si>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</si>
  <si>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</si>
  <si>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</si>
  <si>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</si>
  <si>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</si>
  <si>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</si>
  <si>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</si>
  <si>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</si>
  <si>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</si>
  <si>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</si>
  <si>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</si>
  <si>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</si>
  <si>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</si>
  <si>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</si>
  <si>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</si>
  <si>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</si>
  <si>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</si>
  <si>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</si>
  <si>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</si>
  <si>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</si>
  <si>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</si>
  <si>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</si>
  <si>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</si>
  <si>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</si>
  <si>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</si>
  <si>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</si>
  <si>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</si>
  <si>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</si>
  <si>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</si>
  <si>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</si>
  <si>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</si>
  <si>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</si>
  <si>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</si>
  <si>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</si>
  <si>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</si>
  <si>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</si>
  <si>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</si>
  <si>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</si>
  <si>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</si>
  <si>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</si>
  <si>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</si>
  <si>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</si>
  <si>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</si>
  <si>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</si>
  <si>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</si>
  <si>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</si>
  <si>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</si>
  <si>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</si>
  <si>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</si>
  <si>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</si>
  <si>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</si>
  <si>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</si>
  <si>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</si>
  <si>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</si>
  <si>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</si>
  <si>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</si>
  <si>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</si>
  <si>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</si>
  <si>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</si>
  <si>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</si>
  <si>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</si>
  <si>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</si>
  <si>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</si>
  <si>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</si>
  <si>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</si>
  <si>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</si>
  <si>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</si>
  <si>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</si>
  <si>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</si>
  <si>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</si>
  <si>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</si>
  <si>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</si>
  <si>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</si>
  <si>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</si>
  <si>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</si>
  <si>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</si>
  <si>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</si>
  <si>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</si>
  <si>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</si>
  <si>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</si>
  <si>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</si>
  <si>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</si>
  <si>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</si>
  <si>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</si>
  <si>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</si>
  <si>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</si>
  <si>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</si>
  <si>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</si>
  <si>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</si>
  <si>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</si>
  <si>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</si>
  <si>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</si>
  <si>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</si>
  <si>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</si>
  <si>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</si>
  <si>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</si>
  <si>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</si>
  <si>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</si>
  <si>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</si>
  <si>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</si>
  <si>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</si>
  <si>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</si>
  <si>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</si>
  <si>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</si>
  <si>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</si>
  <si>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</si>
  <si>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</si>
  <si>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</si>
  <si>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</si>
  <si>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</si>
  <si>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</si>
  <si>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</si>
  <si>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</si>
  <si>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</si>
  <si>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</si>
  <si>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</si>
  <si>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</si>
  <si>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</si>
  <si>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</si>
  <si>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</si>
  <si>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</si>
  <si>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</si>
  <si>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</si>
  <si>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</si>
  <si>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</si>
  <si>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</si>
  <si>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</si>
  <si>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</si>
  <si>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</si>
  <si>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</si>
  <si>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</si>
  <si>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</si>
  <si>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</si>
  <si>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</si>
  <si>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</si>
  <si>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</si>
  <si>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</si>
  <si>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</si>
  <si>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</si>
  <si>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</si>
  <si>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</si>
  <si>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</si>
  <si>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</si>
  <si>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</si>
  <si>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</si>
  <si>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</si>
  <si>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</si>
  <si>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</si>
  <si>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</si>
  <si>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</si>
  <si>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</si>
  <si>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</si>
  <si>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</si>
  <si>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</si>
  <si>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</si>
  <si>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</si>
  <si>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</si>
  <si>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</si>
  <si>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</si>
  <si>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</si>
  <si>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</si>
  <si>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</si>
  <si>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</si>
  <si>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</si>
  <si>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</si>
  <si>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</si>
  <si>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</si>
  <si>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</si>
  <si>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</si>
  <si>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</si>
  <si>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</si>
  <si>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</si>
  <si>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</si>
  <si>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</si>
  <si>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</si>
  <si>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</si>
  <si>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</si>
  <si>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</si>
  <si>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</si>
  <si>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</si>
  <si>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</si>
  <si>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</si>
  <si>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</si>
  <si>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</si>
  <si>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</si>
  <si>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</si>
  <si>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</si>
  <si>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</si>
  <si>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</si>
  <si>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</si>
  <si>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</si>
  <si>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</si>
  <si>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</si>
  <si>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</si>
  <si>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</si>
  <si>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</si>
  <si>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</si>
  <si>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</si>
  <si>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</si>
  <si>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</si>
  <si>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</si>
  <si>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</si>
  <si>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</si>
  <si>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</si>
  <si>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</si>
  <si>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</si>
  <si>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</si>
  <si>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</si>
  <si>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</si>
  <si>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</si>
  <si>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</si>
  <si>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</si>
  <si>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</si>
  <si>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</si>
  <si>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</si>
  <si>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</si>
  <si>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</si>
  <si>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</si>
  <si>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</si>
  <si>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</si>
  <si>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</si>
  <si>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</si>
  <si>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</si>
  <si>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</si>
  <si>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</si>
  <si>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</si>
  <si>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</si>
  <si>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</si>
  <si>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</si>
  <si>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</si>
  <si>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</si>
  <si>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</si>
  <si>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</si>
  <si>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</si>
  <si>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</si>
  <si>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</si>
  <si>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</si>
  <si>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</si>
  <si>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</si>
  <si>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</si>
  <si>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</si>
  <si>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</si>
  <si>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</si>
  <si>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</si>
  <si>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</si>
  <si>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</si>
  <si>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</si>
  <si>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</si>
  <si>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</si>
  <si>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</si>
  <si>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</si>
  <si>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</si>
  <si>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</si>
  <si>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</si>
  <si>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</si>
  <si>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</si>
  <si>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</si>
  <si>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</si>
  <si>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</si>
  <si>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</si>
  <si>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</si>
  <si>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</si>
  <si>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</si>
  <si>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</si>
  <si>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</si>
  <si>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</si>
  <si>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</si>
  <si>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</si>
  <si>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</si>
  <si>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</si>
  <si>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</si>
  <si>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</si>
  <si>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</si>
  <si>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</si>
  <si>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</si>
  <si>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</si>
  <si>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</si>
  <si>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</si>
  <si>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</si>
  <si>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</si>
  <si>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</si>
  <si>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</si>
  <si>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</si>
  <si>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</si>
  <si>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</si>
  <si>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</si>
  <si>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</si>
  <si>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</si>
  <si>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</si>
  <si>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</si>
  <si>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</si>
  <si>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</si>
  <si>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</si>
  <si>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</si>
  <si>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</si>
  <si>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</si>
  <si>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</si>
  <si>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</si>
  <si>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</si>
  <si>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</si>
  <si>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</si>
  <si>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</si>
  <si>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</si>
  <si>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</si>
  <si>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</si>
  <si>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</si>
  <si>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</si>
  <si>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</si>
  <si>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</si>
  <si>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</si>
  <si>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</si>
  <si>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</si>
  <si>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</si>
  <si>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</si>
  <si>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</si>
  <si>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</si>
  <si>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</si>
  <si>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</si>
  <si>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</si>
  <si>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</si>
  <si>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</si>
  <si>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</si>
  <si>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</si>
  <si>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</si>
  <si>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</si>
  <si>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</si>
  <si>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</si>
  <si>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</si>
  <si>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</si>
  <si>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</si>
  <si>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</si>
  <si>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</si>
  <si>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</si>
  <si>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</si>
  <si>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</si>
  <si>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</si>
  <si>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</si>
  <si>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</si>
  <si>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</si>
  <si>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</si>
  <si>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</si>
  <si>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</si>
  <si>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</si>
  <si>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</si>
  <si>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</si>
  <si>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</si>
  <si>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</si>
  <si>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</si>
  <si>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</si>
  <si>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</si>
  <si>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</si>
  <si>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</si>
  <si>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</si>
  <si>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</si>
  <si>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</si>
  <si>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</si>
  <si>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</si>
  <si>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</si>
  <si>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</si>
  <si>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</si>
  <si>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</si>
  <si>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</si>
  <si>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</si>
  <si>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</si>
  <si>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</si>
  <si>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</si>
  <si>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</si>
  <si>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</si>
  <si>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</si>
  <si>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</si>
  <si>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</si>
  <si>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</si>
  <si>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</si>
  <si>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</si>
  <si>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</si>
  <si>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</si>
  <si>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</si>
  <si>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</si>
  <si>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</si>
  <si>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</si>
  <si>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</si>
  <si>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</si>
  <si>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</si>
  <si>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</si>
  <si>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</si>
  <si>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</si>
  <si>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</si>
  <si>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</si>
  <si>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</si>
  <si>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</si>
  <si>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</si>
  <si>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</si>
  <si>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</si>
  <si>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</si>
  <si>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</si>
  <si>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</si>
  <si>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</si>
  <si>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</si>
  <si>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</si>
  <si>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</si>
  <si>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</si>
  <si>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</si>
  <si>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</si>
  <si>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</si>
  <si>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</si>
  <si>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</si>
  <si>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</si>
  <si>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</si>
  <si>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</si>
  <si>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</si>
  <si>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</si>
  <si>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</si>
  <si>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</si>
  <si>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</si>
  <si>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</si>
  <si>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</si>
  <si>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</si>
  <si>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</si>
  <si>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</si>
  <si>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</si>
  <si>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</si>
  <si>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</si>
  <si>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</si>
  <si>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</si>
  <si>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</si>
  <si>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</si>
  <si>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</si>
  <si>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</si>
  <si>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</si>
  <si>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</si>
  <si>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</si>
  <si>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</si>
  <si>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</si>
  <si>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</si>
  <si>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</si>
  <si>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</si>
  <si>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</si>
  <si>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</si>
  <si>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</si>
  <si>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</si>
  <si>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</si>
  <si>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</si>
  <si>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</si>
  <si>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</si>
  <si>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</si>
  <si>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</si>
  <si>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</si>
  <si>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</si>
  <si>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</si>
  <si>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</si>
  <si>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</si>
  <si>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</si>
  <si>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</si>
  <si>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</si>
  <si>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</si>
  <si>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</si>
  <si>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</si>
  <si>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</si>
  <si>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</si>
  <si>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</si>
  <si>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</si>
  <si>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</si>
  <si>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</si>
  <si>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</si>
  <si>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</si>
  <si>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</si>
  <si>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</si>
  <si>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</si>
  <si>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</si>
  <si>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</si>
  <si>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</si>
  <si>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</si>
  <si>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</si>
  <si>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</si>
  <si>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</si>
  <si>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</si>
  <si>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</si>
  <si>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</si>
  <si>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</si>
  <si>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</si>
  <si>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</si>
  <si>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</si>
  <si>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</si>
  <si>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</si>
  <si>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</si>
  <si>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</si>
  <si>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</si>
  <si>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</si>
  <si>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</si>
  <si>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</si>
  <si>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</si>
  <si>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</si>
  <si>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</si>
  <si>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</si>
  <si>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</si>
  <si>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</si>
  <si>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</si>
  <si>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</si>
  <si>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</si>
  <si>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</si>
  <si>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</si>
  <si>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</si>
  <si>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</si>
  <si>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</si>
  <si>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</si>
  <si>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</si>
  <si>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</si>
  <si>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</si>
  <si>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</si>
  <si>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</si>
  <si>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</si>
  <si>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</si>
  <si>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</si>
  <si>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</si>
  <si>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</si>
  <si>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</si>
  <si>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</si>
  <si>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</si>
  <si>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</si>
  <si>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</si>
  <si>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</si>
  <si>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</si>
  <si>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</si>
  <si>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</si>
  <si>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</si>
  <si>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</si>
  <si>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</si>
  <si>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</si>
  <si>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</si>
  <si>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</si>
  <si>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</si>
  <si>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</si>
  <si>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</si>
  <si>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</si>
  <si>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</si>
  <si>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</si>
  <si>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</si>
  <si>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</si>
  <si>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</si>
  <si>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</si>
  <si>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</si>
  <si>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</si>
  <si>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</si>
  <si>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</si>
  <si>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</si>
  <si>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</si>
  <si>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</si>
  <si>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</si>
  <si>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</si>
  <si>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</si>
  <si>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</si>
  <si>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</si>
  <si>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</si>
  <si>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</si>
  <si>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</si>
  <si>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</si>
  <si>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</si>
  <si>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</si>
  <si>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</si>
  <si>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</si>
  <si>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</si>
  <si>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</si>
  <si>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</si>
  <si>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</si>
  <si>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</si>
  <si>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</si>
  <si>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</si>
  <si>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</si>
  <si>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</si>
  <si>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</si>
  <si>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</si>
  <si>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</si>
  <si>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</si>
  <si>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</si>
  <si>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</si>
  <si>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</si>
  <si>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</si>
  <si>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</si>
  <si>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</si>
  <si>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</si>
  <si>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</si>
  <si>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</si>
  <si>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</si>
  <si>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</si>
  <si>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</si>
  <si>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</si>
  <si>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</si>
  <si>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</si>
  <si>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</si>
  <si>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</si>
  <si>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</si>
  <si>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</si>
  <si>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</si>
  <si>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</si>
  <si>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</si>
  <si>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</si>
  <si>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</si>
  <si>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</si>
  <si>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</si>
  <si>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</si>
  <si>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</si>
  <si>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</si>
  <si>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</si>
  <si>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</si>
  <si>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</si>
  <si>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</si>
  <si>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</si>
  <si>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</si>
  <si>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</si>
  <si>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</si>
  <si>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</si>
  <si>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</si>
  <si>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</si>
  <si>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</si>
  <si>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</si>
  <si>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</si>
  <si>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</si>
  <si>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</si>
  <si>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</si>
  <si>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</si>
  <si>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</si>
  <si>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</si>
  <si>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</si>
  <si>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</si>
  <si>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</si>
  <si>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</si>
  <si>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</si>
  <si>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</si>
  <si>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</si>
  <si>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</si>
  <si>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</si>
  <si>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</si>
  <si>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</si>
  <si>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</si>
  <si>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</si>
  <si>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</si>
  <si>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</si>
  <si>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</si>
  <si>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</si>
  <si>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</si>
  <si>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</si>
  <si>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</si>
  <si>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</si>
  <si>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</si>
  <si>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</si>
  <si>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</si>
  <si>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</si>
  <si>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</si>
  <si>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</si>
  <si>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</si>
  <si>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</si>
  <si>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</si>
  <si>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</si>
  <si>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</si>
  <si>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</si>
  <si>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</si>
  <si>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</si>
  <si>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</si>
  <si>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</si>
  <si>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</si>
  <si>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</si>
  <si>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</si>
  <si>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</si>
  <si>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</si>
  <si>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</si>
  <si>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</si>
  <si>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</si>
  <si>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</si>
  <si>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</si>
  <si>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</si>
  <si>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</si>
  <si>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</si>
  <si>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</si>
  <si>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</si>
  <si>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</si>
  <si>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</si>
  <si>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</si>
  <si>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</si>
  <si>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</si>
  <si>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</si>
  <si>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</si>
  <si>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</si>
  <si>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</si>
  <si>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</si>
  <si>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</si>
  <si>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</si>
  <si>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</si>
  <si>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</si>
  <si>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</si>
  <si>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</si>
  <si>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</si>
  <si>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</si>
  <si>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</si>
  <si>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</si>
  <si>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</si>
  <si>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</si>
  <si>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</si>
  <si>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</si>
  <si>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</si>
  <si>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</si>
  <si>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</si>
  <si>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</si>
  <si>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</si>
  <si>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</si>
  <si>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</si>
  <si>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</si>
  <si>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</si>
  <si>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</si>
  <si>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</si>
  <si>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</si>
  <si>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</si>
  <si>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</si>
  <si>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</si>
  <si>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</si>
  <si>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</si>
  <si>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</si>
  <si>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</si>
  <si>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</si>
  <si>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</si>
  <si>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</si>
  <si>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</si>
  <si>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</si>
  <si>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</si>
  <si>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</si>
  <si>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</si>
  <si>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</si>
  <si>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</si>
  <si>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</si>
  <si>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</si>
  <si>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</si>
  <si>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</si>
  <si>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</si>
  <si>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</si>
  <si>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</si>
  <si>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</si>
  <si>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</si>
  <si>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</si>
  <si>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</si>
  <si>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</si>
  <si>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</si>
  <si>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</si>
  <si>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</si>
  <si>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</si>
  <si>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</si>
  <si>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</si>
  <si>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</si>
  <si>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</si>
  <si>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</si>
  <si>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</si>
  <si>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</si>
  <si>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</si>
  <si>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</si>
  <si>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</si>
  <si>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</si>
  <si>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</si>
  <si>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</si>
  <si>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</si>
  <si>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</si>
  <si>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</si>
  <si>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</si>
  <si>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</si>
  <si>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</si>
  <si>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</si>
  <si>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</si>
  <si>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</si>
  <si>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</si>
  <si>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</si>
  <si>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</si>
  <si>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</si>
  <si>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</si>
  <si>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</si>
  <si>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</si>
  <si>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</si>
  <si>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</si>
  <si>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</si>
  <si>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</si>
  <si>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</si>
  <si>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</si>
  <si>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</si>
  <si>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</si>
  <si>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</si>
  <si>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</si>
  <si>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</si>
  <si>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</si>
  <si>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</si>
  <si>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</si>
  <si>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</si>
  <si>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</si>
  <si>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</si>
  <si>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</si>
  <si>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</si>
  <si>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</si>
  <si>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</si>
  <si>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</si>
  <si>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</si>
  <si>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</si>
  <si>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</si>
  <si>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</si>
  <si>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</si>
  <si>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</si>
  <si>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</si>
  <si>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</si>
  <si>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</si>
  <si>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</si>
  <si>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</si>
  <si>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</si>
  <si>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</si>
  <si>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</si>
  <si>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</si>
  <si>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</si>
  <si>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</si>
  <si>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</si>
  <si>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</si>
  <si>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</si>
  <si>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</si>
  <si>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</si>
  <si>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</si>
  <si>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</si>
  <si>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</si>
  <si>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</si>
  <si>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</si>
  <si>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</si>
  <si>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</si>
  <si>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</si>
  <si>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</si>
  <si>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</si>
  <si>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</si>
  <si>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</si>
  <si>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</si>
  <si>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</si>
  <si>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</si>
  <si>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</si>
  <si>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</si>
  <si>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</si>
  <si>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</si>
  <si>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</si>
  <si>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</si>
  <si>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</si>
  <si>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</si>
  <si>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</si>
  <si>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</si>
  <si>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</si>
  <si>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</si>
  <si>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</si>
  <si>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</si>
  <si>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</si>
  <si>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</si>
  <si>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</si>
  <si>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</si>
  <si>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</si>
  <si>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</si>
  <si>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</si>
  <si>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</si>
  <si>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</si>
  <si>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</si>
  <si>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</si>
  <si>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</si>
  <si>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</si>
  <si>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</si>
  <si>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</si>
  <si>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</si>
  <si>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</si>
  <si>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</si>
  <si>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</si>
  <si>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</si>
  <si>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</si>
  <si>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</si>
  <si>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</si>
  <si>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</si>
  <si>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</si>
  <si>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</si>
  <si>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</si>
  <si>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</si>
  <si>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</si>
  <si>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</si>
  <si>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</si>
  <si>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</si>
  <si>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</si>
  <si>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</si>
  <si>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</si>
  <si>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</si>
  <si>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</si>
  <si>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</si>
  <si>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</si>
  <si>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</si>
  <si>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</si>
  <si>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</si>
  <si>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</si>
  <si>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</si>
  <si>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</si>
  <si>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</si>
  <si>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</si>
  <si>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</si>
  <si>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</si>
  <si>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</si>
  <si>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</si>
  <si>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</si>
  <si>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</si>
  <si>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</si>
  <si>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</si>
  <si>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</si>
  <si>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</si>
  <si>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</si>
  <si>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</si>
  <si>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</si>
  <si>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</si>
  <si>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</si>
  <si>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</si>
  <si>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</si>
  <si>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</si>
  <si>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</si>
  <si>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</si>
  <si>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</si>
  <si>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</si>
  <si>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</si>
  <si>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</si>
  <si>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</si>
  <si>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</si>
  <si>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</si>
  <si>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</si>
  <si>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</si>
  <si>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</si>
  <si>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</si>
  <si>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</si>
  <si>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</si>
  <si>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</si>
  <si>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</si>
  <si>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</si>
  <si>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</si>
  <si>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</si>
  <si>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</si>
  <si>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</si>
  <si>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</si>
  <si>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</si>
  <si>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</si>
  <si>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</si>
  <si>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</si>
  <si>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</si>
  <si>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</si>
  <si>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</si>
  <si>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</si>
  <si>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</si>
  <si>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</si>
  <si>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</si>
  <si>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</si>
  <si>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</si>
  <si>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</si>
  <si>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</si>
  <si>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</si>
  <si>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</si>
  <si>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</si>
  <si>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</si>
  <si>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</si>
  <si>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</si>
  <si>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</si>
  <si>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</si>
  <si>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</si>
  <si>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</si>
  <si>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</si>
  <si>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</si>
  <si>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</si>
  <si>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</si>
  <si>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</si>
  <si>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</si>
  <si>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</si>
  <si>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</si>
  <si>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</si>
  <si>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</si>
  <si>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</si>
  <si>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</si>
  <si>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</si>
  <si>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</si>
  <si>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</si>
  <si>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</si>
  <si>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</si>
  <si>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</si>
  <si>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</si>
  <si>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</si>
  <si>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</si>
  <si>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</si>
  <si>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</si>
  <si>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</si>
  <si>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</si>
  <si>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</si>
  <si>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</si>
  <si>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</si>
  <si>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</si>
  <si>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</si>
  <si>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</si>
  <si>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</si>
  <si>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</si>
  <si>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</si>
  <si>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</si>
  <si>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</si>
  <si>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</si>
  <si>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</si>
  <si>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</si>
  <si>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</si>
  <si>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</si>
  <si>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</si>
  <si>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</si>
  <si>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</si>
  <si>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</si>
  <si>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</si>
  <si>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</si>
  <si>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</si>
  <si>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</si>
  <si>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</si>
  <si>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</si>
  <si>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</si>
  <si>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</si>
  <si>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</si>
  <si>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</si>
  <si>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</si>
  <si>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</si>
  <si>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</si>
  <si>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</si>
  <si>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</si>
  <si>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</si>
  <si>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</si>
  <si>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</si>
  <si>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</si>
  <si>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</si>
  <si>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</si>
  <si>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</si>
  <si>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</si>
  <si>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</si>
  <si>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</si>
  <si>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</si>
  <si>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</si>
  <si>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</si>
  <si>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</si>
  <si>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</si>
  <si>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</si>
  <si>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</si>
  <si>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</si>
  <si>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</si>
  <si>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</si>
  <si>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</si>
  <si>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</si>
  <si>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</si>
  <si>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</si>
  <si>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</si>
  <si>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</si>
  <si>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</si>
  <si>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</si>
  <si>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</si>
  <si>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</si>
  <si>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</si>
  <si>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</si>
  <si>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</si>
  <si>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</si>
  <si>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</si>
  <si>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</si>
  <si>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</si>
  <si>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</si>
  <si>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</si>
  <si>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</si>
  <si>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</si>
  <si>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</si>
  <si>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</si>
  <si>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</si>
  <si>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</si>
  <si>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</si>
  <si>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</si>
  <si>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</si>
  <si>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</si>
  <si>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</si>
  <si>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</si>
  <si>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</si>
  <si>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</si>
  <si>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</si>
  <si>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</si>
  <si>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</si>
  <si>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</si>
  <si>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</si>
  <si>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</si>
  <si>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</si>
  <si>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</si>
  <si>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</si>
  <si>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</si>
  <si>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</si>
  <si>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</si>
  <si>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</si>
  <si>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</si>
  <si>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</si>
  <si>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</si>
  <si>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</si>
  <si>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</si>
  <si>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</si>
  <si>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</si>
  <si>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</si>
  <si>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</si>
  <si>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</si>
  <si>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</si>
  <si>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</si>
  <si>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</si>
  <si>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</si>
  <si>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</si>
  <si>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</si>
  <si>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</si>
  <si>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</si>
  <si>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</si>
  <si>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</si>
  <si>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</si>
  <si>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</si>
  <si>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</si>
  <si>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</si>
  <si>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</si>
  <si>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</si>
  <si>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</si>
  <si>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</si>
  <si>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</si>
  <si>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</si>
  <si>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</si>
  <si>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</si>
  <si>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</si>
  <si>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</si>
  <si>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</si>
  <si>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</si>
  <si>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</si>
  <si>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</si>
  <si>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</si>
  <si>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</si>
  <si>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</si>
  <si>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</si>
  <si>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</si>
  <si>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</si>
  <si>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</si>
  <si>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</si>
  <si>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</si>
  <si>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</si>
  <si>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</si>
  <si>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</si>
  <si>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</si>
  <si>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</si>
  <si>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</si>
  <si>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</si>
  <si>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</si>
  <si>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</si>
  <si>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</si>
  <si>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</si>
  <si>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</si>
  <si>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</si>
  <si>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</si>
  <si>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</si>
  <si>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</si>
  <si>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</si>
  <si>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</si>
  <si>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</si>
  <si>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</si>
  <si>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</si>
  <si>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</si>
  <si>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</si>
  <si>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</si>
  <si>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</si>
  <si>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</si>
  <si>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</si>
  <si>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</si>
  <si>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</si>
  <si>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</si>
  <si>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</si>
  <si>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</si>
  <si>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</si>
  <si>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</si>
  <si>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</si>
  <si>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</si>
  <si>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</si>
  <si>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</si>
  <si>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</si>
  <si>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</si>
  <si>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</si>
  <si>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</si>
  <si>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</si>
  <si>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</si>
  <si>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</si>
  <si>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</si>
  <si>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</si>
  <si>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</si>
  <si>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</si>
  <si>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</si>
  <si>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</si>
  <si>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</si>
  <si>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</si>
  <si>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</si>
  <si>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</si>
  <si>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</si>
  <si>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</si>
  <si>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</si>
  <si>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</si>
  <si>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</si>
  <si>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</si>
  <si>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</si>
  <si>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</si>
  <si>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</si>
  <si>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</si>
  <si>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</si>
  <si>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</si>
  <si>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</si>
  <si>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</si>
  <si>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</si>
  <si>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</si>
  <si>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</si>
  <si>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</si>
  <si>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</si>
  <si>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</si>
  <si>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</si>
  <si>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</si>
  <si>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</si>
  <si>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</si>
  <si>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</si>
  <si>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</si>
  <si>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</si>
  <si>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</si>
  <si>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</si>
  <si>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</si>
  <si>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</si>
  <si>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</si>
  <si>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</si>
  <si>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</si>
  <si>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</si>
  <si>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</si>
  <si>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</si>
  <si>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</si>
  <si>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</si>
  <si>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</si>
  <si>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</si>
  <si>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</si>
  <si>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</si>
  <si>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</si>
  <si>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</si>
  <si>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</si>
  <si>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</si>
  <si>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</si>
  <si>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</si>
  <si>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</si>
  <si>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</si>
  <si>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</si>
  <si>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</si>
  <si>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</si>
  <si>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</si>
  <si>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</si>
  <si>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</si>
  <si>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</si>
  <si>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</si>
  <si>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</si>
  <si>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</si>
  <si>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</si>
  <si>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</si>
  <si>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</si>
  <si>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</si>
  <si>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</si>
  <si>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</si>
  <si>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</si>
  <si>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</si>
  <si>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</si>
  <si>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</si>
  <si>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</si>
  <si>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</si>
  <si>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</si>
  <si>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</si>
  <si>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</si>
  <si>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</si>
  <si>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</si>
  <si>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</si>
  <si>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</si>
  <si>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</si>
  <si>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</si>
  <si>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</si>
  <si>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</si>
  <si>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</si>
  <si>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</si>
  <si>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</si>
  <si>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</si>
  <si>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</si>
  <si>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</si>
  <si>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</si>
  <si>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</si>
  <si>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</si>
  <si>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</si>
  <si>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</si>
  <si>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</si>
  <si>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</si>
  <si>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</si>
  <si>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</si>
  <si>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</si>
  <si>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</si>
  <si>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</si>
  <si>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</si>
  <si>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</si>
  <si>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</si>
  <si>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</si>
  <si>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</si>
  <si>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</si>
  <si>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</si>
  <si>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</si>
  <si>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</si>
  <si>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</si>
  <si>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</si>
  <si>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</si>
  <si>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</si>
  <si>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</si>
  <si>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</si>
  <si>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</si>
  <si>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</si>
  <si>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</si>
  <si>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</si>
  <si>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</si>
  <si>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</si>
  <si>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</si>
  <si>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</si>
  <si>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</si>
  <si>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</si>
  <si>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</si>
  <si>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</si>
  <si>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</si>
  <si>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</si>
  <si>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</si>
  <si>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</si>
  <si>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</si>
  <si>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</si>
  <si>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</si>
  <si>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</si>
  <si>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</si>
  <si>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</si>
  <si>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</si>
  <si>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</si>
  <si>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</si>
  <si>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</si>
  <si>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</si>
  <si>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</si>
  <si>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</si>
  <si>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</si>
  <si>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</si>
  <si>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</si>
  <si>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</si>
  <si>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</si>
  <si>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</si>
  <si>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</si>
  <si>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</si>
  <si>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</si>
  <si>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</si>
  <si>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</si>
  <si>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</si>
  <si>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</si>
  <si>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</si>
  <si>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</si>
  <si>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</si>
  <si>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</si>
  <si>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</si>
  <si>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</si>
  <si>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</si>
  <si>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</si>
  <si>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</si>
  <si>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</si>
  <si>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</si>
  <si>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</si>
  <si>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</si>
  <si>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</si>
  <si>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</si>
  <si>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</si>
  <si>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</si>
  <si>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</si>
  <si>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</si>
  <si>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</si>
  <si>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</si>
  <si>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</si>
  <si>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</si>
  <si>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</si>
  <si>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</si>
  <si>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</si>
  <si>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</si>
  <si>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</si>
  <si>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</si>
  <si>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</si>
  <si>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</si>
  <si>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</si>
  <si>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</si>
  <si>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</si>
  <si>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</si>
  <si>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</si>
  <si>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</si>
  <si>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</si>
  <si>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</si>
  <si>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</si>
  <si>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</si>
  <si>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</si>
  <si>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</si>
  <si>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</si>
  <si>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</si>
  <si>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</si>
  <si>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</si>
  <si>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</si>
  <si>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</si>
  <si>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</si>
  <si>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</si>
  <si>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</si>
  <si>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</si>
  <si>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</si>
  <si>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</si>
  <si>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</si>
  <si>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</si>
  <si>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</si>
  <si>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</si>
  <si>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</si>
  <si>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</si>
  <si>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</si>
  <si>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</si>
  <si>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</si>
  <si>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</si>
  <si>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</si>
  <si>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</si>
  <si>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</si>
  <si>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</si>
  <si>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</si>
  <si>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</si>
  <si>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</si>
  <si>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</si>
  <si>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</si>
  <si>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</si>
  <si>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</si>
  <si>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</si>
  <si>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</si>
  <si>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</si>
  <si>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</si>
  <si>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</si>
  <si>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</si>
  <si>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</si>
  <si>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</si>
  <si>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</si>
  <si>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</si>
  <si>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</si>
  <si>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</si>
  <si>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</si>
  <si>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</si>
  <si>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</si>
  <si>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</si>
  <si>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</si>
  <si>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</si>
  <si>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</si>
  <si>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</si>
  <si>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</si>
  <si>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</si>
  <si>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</si>
  <si>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</si>
  <si>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</si>
  <si>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</si>
  <si>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</si>
  <si>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</si>
  <si>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</si>
  <si>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</si>
  <si>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</si>
  <si>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</si>
  <si>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</si>
  <si>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</si>
  <si>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</si>
  <si>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</si>
  <si>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</si>
  <si>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</si>
  <si>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</si>
  <si>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</si>
  <si>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</si>
  <si>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</si>
  <si>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</si>
  <si>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</si>
  <si>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</si>
  <si>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</si>
  <si>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</si>
  <si>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</si>
  <si>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</si>
  <si>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</si>
  <si>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</si>
  <si>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</si>
  <si>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</si>
  <si>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</si>
  <si>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</si>
  <si>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</si>
  <si>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</si>
  <si>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</si>
  <si>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</si>
  <si>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</si>
  <si>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</si>
  <si>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</si>
  <si>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</si>
  <si>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</si>
  <si>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</si>
  <si>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</si>
  <si>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</si>
  <si>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</si>
  <si>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</si>
  <si>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</si>
  <si>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</si>
  <si>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</si>
  <si>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</si>
  <si>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</si>
  <si>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</si>
  <si>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</si>
  <si>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</si>
  <si>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</si>
  <si>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</si>
  <si>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</si>
  <si>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</si>
  <si>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</si>
  <si>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</si>
  <si>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</si>
  <si>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</si>
  <si>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</si>
  <si>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</si>
  <si>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</si>
  <si>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</si>
  <si>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</si>
  <si>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</si>
  <si>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</si>
  <si>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</si>
  <si>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</si>
  <si>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</si>
  <si>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</si>
  <si>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</si>
  <si>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</si>
  <si>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</si>
  <si>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</si>
  <si>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</si>
  <si>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</si>
  <si>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</si>
  <si>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</si>
  <si>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</si>
  <si>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</si>
  <si>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</si>
  <si>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</si>
  <si>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</si>
  <si>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</si>
  <si>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</si>
  <si>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</si>
  <si>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</si>
  <si>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</si>
  <si>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</si>
  <si>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</si>
  <si>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</si>
  <si>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</si>
  <si>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</si>
  <si>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</si>
  <si>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</si>
  <si>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</si>
  <si>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</si>
  <si>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</si>
  <si>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</si>
  <si>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</si>
  <si>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</si>
  <si>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</si>
  <si>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</si>
  <si>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</si>
  <si>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</si>
  <si>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</si>
  <si>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</si>
  <si>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</si>
  <si>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</si>
  <si>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</si>
  <si>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</si>
  <si>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</si>
  <si>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</si>
  <si>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</si>
  <si>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</si>
  <si>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</si>
  <si>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</si>
  <si>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</si>
  <si>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</si>
  <si>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</si>
  <si>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</si>
  <si>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</si>
  <si>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</si>
  <si>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</si>
  <si>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</si>
  <si>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</si>
  <si>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</si>
  <si>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</si>
  <si>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</si>
  <si>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</si>
  <si>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</si>
  <si>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</si>
  <si>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</si>
  <si>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</si>
  <si>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</si>
  <si>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</si>
  <si>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</si>
  <si>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</si>
  <si>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</si>
  <si>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</si>
  <si>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</si>
  <si>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</si>
  <si>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</si>
  <si>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</si>
  <si>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</si>
  <si>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</si>
  <si>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</si>
  <si>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</si>
  <si>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</si>
  <si>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</si>
  <si>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</si>
  <si>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</si>
  <si>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</si>
  <si>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</si>
  <si>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</si>
  <si>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</si>
  <si>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</si>
  <si>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</si>
  <si>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</si>
  <si>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</si>
  <si>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</si>
  <si>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</si>
  <si>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</si>
  <si>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</si>
  <si>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</si>
  <si>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</si>
  <si>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</si>
  <si>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</si>
  <si>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</si>
  <si>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</si>
  <si>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</si>
  <si>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</si>
  <si>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</si>
  <si>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</si>
  <si>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</si>
  <si>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</si>
  <si>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</si>
  <si>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</si>
  <si>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</si>
  <si>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</si>
  <si>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</si>
  <si>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</si>
  <si>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</si>
  <si>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</si>
  <si>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</si>
  <si>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</si>
  <si>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</si>
  <si>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</si>
  <si>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</si>
  <si>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</si>
  <si>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</si>
  <si>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</si>
  <si>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</si>
  <si>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</si>
  <si>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</si>
  <si>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</si>
  <si>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</si>
  <si>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</si>
  <si>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</si>
  <si>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</si>
  <si>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</si>
  <si>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</si>
  <si>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</si>
  <si>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</si>
  <si>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</si>
  <si>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</si>
  <si>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</si>
  <si>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</si>
  <si>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</si>
  <si>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</si>
  <si>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</si>
  <si>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</si>
  <si>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</si>
  <si>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</si>
  <si>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</si>
  <si>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</si>
  <si>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</si>
  <si>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</si>
  <si>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</si>
  <si>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</si>
  <si>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</si>
  <si>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</si>
  <si>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</si>
  <si>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</si>
  <si>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</si>
  <si>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</si>
  <si>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</si>
  <si>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</si>
  <si>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</si>
  <si>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</si>
  <si>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</si>
  <si>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</si>
  <si>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</si>
  <si>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</si>
  <si>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</si>
  <si>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</si>
  <si>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</si>
  <si>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</si>
  <si>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</si>
  <si>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</si>
  <si>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</si>
  <si>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</si>
  <si>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</si>
  <si>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</si>
  <si>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</si>
  <si>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</si>
  <si>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</si>
  <si>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</si>
  <si>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</si>
  <si>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</si>
  <si>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</si>
  <si>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</si>
  <si>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</si>
  <si>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</si>
  <si>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</si>
  <si>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</si>
  <si>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</si>
  <si>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</si>
  <si>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</si>
  <si>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</si>
  <si>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</si>
  <si>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</si>
  <si>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</si>
  <si>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</si>
  <si>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</si>
  <si>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</si>
  <si>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</si>
  <si>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</si>
  <si>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</si>
  <si>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</si>
  <si>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</si>
  <si>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</si>
  <si>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</si>
  <si>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</si>
  <si>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</si>
  <si>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</si>
  <si>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</si>
  <si>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</si>
  <si>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</si>
  <si>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</si>
  <si>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</si>
  <si>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</si>
  <si>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</si>
  <si>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</si>
  <si>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</si>
  <si>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</si>
  <si>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</si>
  <si>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</si>
  <si>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</si>
  <si>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</si>
  <si>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</si>
  <si>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</si>
  <si>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</si>
  <si>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</si>
  <si>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</si>
  <si>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</si>
  <si>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</si>
  <si>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</si>
  <si>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</si>
  <si>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</si>
  <si>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</si>
  <si>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</si>
  <si>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</si>
  <si>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</si>
  <si>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</si>
  <si>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</si>
  <si>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</si>
  <si>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</si>
  <si>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</si>
  <si>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</si>
  <si>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</si>
  <si>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</si>
  <si>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</si>
  <si>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</si>
  <si>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</si>
  <si>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</si>
  <si>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</si>
  <si>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</si>
  <si>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</si>
  <si>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</si>
  <si>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</si>
  <si>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</si>
  <si>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</si>
  <si>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</si>
  <si>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</si>
  <si>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</si>
  <si>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</si>
  <si>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</si>
  <si>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</si>
  <si>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</si>
  <si>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</si>
  <si>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</si>
  <si>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</si>
  <si>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</si>
  <si>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</si>
  <si>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</si>
  <si>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</si>
  <si>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</si>
  <si>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</si>
  <si>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</si>
  <si>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</si>
  <si>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</si>
  <si>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</si>
  <si>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</si>
  <si>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</si>
  <si>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</si>
  <si>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</si>
  <si>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</si>
  <si>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</si>
  <si>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</si>
  <si>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</si>
  <si>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</si>
  <si>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</si>
  <si>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</si>
  <si>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</si>
  <si>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</si>
  <si>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</si>
  <si>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</si>
  <si>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</si>
  <si>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</si>
  <si>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</si>
  <si>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</si>
  <si>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</si>
  <si>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</si>
  <si>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</si>
  <si>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</si>
  <si>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</si>
  <si>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</si>
  <si>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</si>
  <si>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</si>
  <si>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</si>
  <si>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</si>
  <si>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</si>
  <si>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</si>
  <si>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</si>
  <si>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</si>
  <si>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</si>
  <si>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</si>
  <si>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</si>
  <si>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</si>
  <si>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</si>
  <si>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</si>
  <si>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</si>
  <si>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</si>
  <si>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</si>
  <si>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</si>
  <si>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</si>
  <si>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</si>
  <si>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</si>
  <si>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</si>
  <si>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</si>
  <si>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</si>
  <si>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</si>
  <si>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</si>
  <si>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</si>
  <si>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</si>
  <si>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</si>
  <si>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</si>
  <si>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</si>
  <si>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</si>
  <si>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</si>
  <si>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</si>
  <si>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</si>
  <si>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</si>
  <si>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</si>
  <si>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</si>
  <si>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</si>
  <si>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</si>
  <si>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</si>
  <si>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</si>
  <si>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</si>
  <si>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</si>
  <si>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</si>
  <si>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</si>
  <si>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</si>
  <si>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</si>
  <si>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</si>
  <si>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</si>
  <si>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</si>
  <si>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</si>
  <si>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</si>
  <si>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</si>
  <si>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</si>
  <si>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</si>
  <si>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</si>
  <si>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</si>
  <si>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</si>
  <si>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</si>
  <si>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</si>
  <si>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</si>
  <si>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</si>
  <si>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</si>
  <si>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</si>
  <si>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</si>
  <si>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</si>
  <si>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</si>
  <si>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</si>
  <si>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</si>
  <si>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</si>
  <si>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</si>
  <si>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</si>
  <si>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</si>
  <si>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</si>
  <si>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</si>
  <si>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</si>
  <si>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</si>
  <si>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</si>
  <si>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</si>
  <si>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</si>
  <si>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</si>
  <si>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</si>
  <si>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</si>
  <si>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</si>
  <si>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</si>
  <si>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</si>
  <si>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</si>
  <si>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</si>
  <si>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</si>
  <si>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</si>
  <si>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</si>
  <si>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</si>
  <si>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</si>
  <si>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</si>
  <si>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</si>
  <si>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</si>
  <si>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</si>
  <si>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</si>
  <si>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</si>
  <si>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</si>
  <si>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</si>
  <si>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</si>
  <si>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</si>
  <si>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</si>
  <si>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</si>
  <si>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</si>
  <si>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</si>
  <si>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</si>
  <si>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</si>
  <si>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</si>
  <si>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</si>
  <si>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</si>
  <si>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</si>
  <si>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</si>
  <si>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</si>
  <si>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</si>
  <si>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</si>
  <si>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</si>
  <si>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</si>
  <si>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</si>
  <si>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</si>
  <si>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</si>
  <si>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</si>
  <si>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</si>
  <si>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</si>
  <si>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</si>
  <si>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</si>
  <si>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</si>
  <si>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</si>
  <si>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</si>
  <si>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</si>
  <si>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</si>
  <si>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</si>
  <si>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</si>
  <si>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</si>
  <si>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</si>
  <si>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</si>
  <si>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</si>
  <si>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</si>
  <si>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</si>
  <si>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</si>
  <si>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</si>
  <si>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</si>
  <si>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</si>
  <si>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</si>
  <si>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</si>
  <si>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</si>
  <si>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</si>
  <si>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</si>
  <si>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</si>
  <si>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</si>
  <si>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</si>
  <si>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</si>
  <si>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</si>
  <si>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</si>
  <si>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</si>
  <si>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</si>
  <si>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</si>
  <si>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</si>
  <si>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</si>
  <si>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</si>
  <si>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</si>
  <si>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</si>
  <si>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</si>
  <si>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</si>
  <si>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</si>
  <si>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</si>
  <si>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</si>
  <si>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</si>
  <si>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</si>
  <si>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</si>
  <si>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</si>
  <si>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</si>
  <si>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</si>
  <si>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</si>
  <si>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</si>
  <si>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</si>
  <si>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</si>
  <si>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</si>
  <si>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</si>
  <si>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</si>
  <si>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</si>
  <si>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</si>
  <si>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</si>
  <si>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</si>
  <si>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</si>
  <si>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</si>
  <si>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</si>
  <si>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</si>
  <si>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</si>
  <si>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</si>
  <si>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</si>
  <si>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</si>
  <si>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</si>
  <si>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</si>
  <si>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</si>
  <si>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</si>
  <si>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</si>
  <si>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</si>
  <si>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</si>
  <si>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</si>
  <si>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</si>
  <si>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</si>
  <si>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</si>
  <si>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</si>
  <si>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</si>
  <si>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</si>
  <si>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</si>
  <si>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</si>
  <si>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</si>
  <si>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</si>
  <si>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</si>
  <si>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</si>
  <si>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</si>
  <si>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</si>
  <si>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</si>
  <si>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</si>
  <si>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</si>
  <si>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</si>
  <si>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</si>
  <si>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</si>
  <si>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</si>
  <si>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</si>
  <si>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</si>
  <si>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</si>
  <si>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</si>
  <si>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</si>
  <si>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</si>
  <si>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</si>
  <si>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</si>
  <si>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</si>
  <si>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</si>
  <si>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</si>
  <si>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</si>
  <si>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</si>
  <si>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</si>
  <si>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</si>
  <si>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</si>
  <si>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</si>
  <si>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</si>
  <si>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</si>
  <si>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</si>
  <si>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</si>
  <si>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</si>
  <si>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</si>
  <si>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</si>
  <si>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</si>
  <si>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</si>
  <si>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</si>
  <si>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</si>
  <si>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</si>
  <si>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</si>
  <si>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</si>
  <si>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</si>
  <si>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</si>
  <si>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</si>
  <si>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</si>
  <si>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</si>
  <si>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</si>
  <si>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</si>
  <si>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</si>
  <si>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</si>
  <si>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</si>
  <si>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</si>
  <si>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</si>
  <si>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</si>
  <si>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</si>
  <si>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</si>
  <si>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</si>
  <si>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</si>
  <si>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</si>
  <si>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</si>
  <si>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</si>
  <si>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</si>
  <si>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</si>
  <si>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</si>
  <si>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</si>
  <si>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</si>
  <si>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</si>
  <si>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</si>
  <si>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</si>
  <si>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</si>
  <si>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</si>
  <si>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</si>
  <si>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</si>
  <si>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</si>
  <si>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</si>
  <si>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</si>
  <si>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</si>
  <si>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</si>
  <si>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</si>
  <si>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</si>
  <si>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</si>
  <si>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</si>
  <si>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</si>
  <si>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</si>
  <si>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</si>
  <si>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</si>
  <si>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</si>
  <si>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</si>
  <si>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</si>
  <si>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</si>
  <si>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</si>
  <si>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</si>
  <si>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</si>
  <si>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</si>
  <si>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</si>
  <si>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</si>
  <si>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</si>
  <si>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</si>
  <si>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</si>
  <si>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</si>
  <si>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</si>
  <si>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</si>
  <si>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</si>
  <si>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</si>
  <si>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</si>
  <si>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</si>
  <si>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</si>
  <si>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</si>
  <si>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</si>
  <si>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</si>
  <si>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</si>
  <si>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</si>
  <si>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</si>
  <si>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</si>
  <si>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</si>
  <si>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</si>
  <si>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</si>
  <si>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</si>
  <si>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</si>
  <si>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</si>
  <si>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</si>
  <si>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</si>
  <si>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</si>
  <si>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</si>
  <si>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</si>
  <si>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</si>
  <si>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</si>
  <si>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</si>
  <si>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</si>
  <si>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</si>
  <si>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</si>
  <si>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</si>
  <si>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</si>
  <si>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</si>
  <si>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</si>
  <si>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</si>
  <si>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</si>
  <si>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</si>
  <si>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</si>
  <si>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</si>
  <si>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</si>
  <si>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</si>
  <si>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</si>
  <si>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</si>
  <si>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</si>
  <si>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</si>
  <si>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</si>
  <si>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</si>
  <si>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</si>
  <si>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</si>
  <si>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</si>
  <si>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</si>
  <si>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</si>
  <si>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</si>
  <si>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</si>
  <si>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</si>
  <si>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</si>
  <si>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</si>
  <si>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</si>
  <si>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</si>
  <si>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</si>
  <si>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</si>
  <si>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</si>
  <si>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</si>
  <si>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</si>
  <si>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</si>
  <si>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</si>
  <si>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</si>
  <si>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</si>
  <si>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</si>
  <si>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</si>
  <si>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</si>
  <si>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</si>
  <si>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</si>
  <si>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</si>
  <si>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</si>
  <si>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</si>
  <si>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</si>
  <si>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</si>
  <si>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</si>
  <si>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</si>
  <si>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</si>
  <si>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</si>
  <si>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</si>
  <si>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</si>
  <si>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</si>
  <si>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</si>
  <si>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</si>
  <si>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</si>
  <si>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</si>
  <si>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</si>
  <si>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</si>
  <si>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</si>
  <si>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</si>
  <si>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</si>
  <si>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</si>
  <si>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</si>
  <si>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</si>
  <si>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</si>
  <si>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</si>
  <si>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</si>
  <si>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</si>
  <si>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</si>
  <si>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</si>
  <si>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</si>
  <si>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</si>
  <si>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</si>
  <si>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</si>
  <si>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</si>
  <si>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</si>
  <si>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</si>
  <si>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</si>
  <si>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</si>
  <si>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</si>
  <si>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</si>
  <si>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</si>
  <si>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</si>
  <si>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</si>
  <si>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</si>
  <si>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</si>
  <si>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</si>
  <si>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</si>
  <si>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</si>
  <si>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</si>
  <si>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</si>
  <si>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</si>
  <si>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</si>
  <si>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</si>
  <si>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</si>
  <si>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</si>
  <si>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</si>
  <si>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</si>
  <si>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</si>
  <si>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</si>
  <si>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</si>
  <si>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</si>
  <si>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</si>
  <si>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</si>
  <si>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</si>
  <si>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</si>
  <si>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</si>
  <si>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</si>
  <si>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</si>
  <si>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</si>
  <si>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</si>
  <si>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</si>
  <si>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</si>
  <si>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</si>
  <si>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</si>
  <si>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</si>
  <si>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</si>
  <si>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</si>
  <si>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</si>
  <si>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</si>
  <si>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</si>
  <si>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</si>
  <si>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</si>
  <si>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</si>
  <si>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</si>
  <si>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</si>
  <si>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</si>
  <si>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</si>
  <si>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</si>
  <si>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</si>
  <si>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</si>
  <si>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</si>
  <si>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</si>
  <si>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</si>
  <si>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</si>
  <si>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</si>
  <si>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</si>
  <si>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</si>
  <si>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</si>
  <si>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</si>
  <si>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</si>
  <si>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</si>
  <si>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</si>
  <si>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</si>
  <si>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</si>
  <si>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</si>
  <si>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</si>
  <si>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</si>
  <si>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</si>
  <si>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</si>
  <si>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</si>
  <si>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</si>
  <si>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</si>
  <si>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</si>
  <si>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</si>
  <si>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</si>
  <si>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</si>
  <si>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</si>
  <si>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</si>
  <si>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</si>
  <si>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</si>
  <si>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</si>
  <si>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</si>
  <si>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</si>
  <si>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</si>
  <si>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</si>
  <si>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</si>
  <si>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</si>
  <si>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</si>
  <si>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</si>
  <si>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</si>
  <si>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</si>
  <si>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</si>
  <si>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</si>
  <si>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</si>
  <si>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</si>
  <si>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</si>
  <si>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</si>
  <si>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</si>
  <si>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</si>
  <si>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</si>
  <si>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</si>
  <si>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</si>
  <si>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</si>
  <si>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</si>
  <si>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</si>
  <si>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</si>
  <si>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</si>
  <si>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</si>
  <si>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</si>
  <si>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</si>
  <si>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</si>
  <si>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</si>
  <si>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</si>
  <si>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</si>
  <si>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</si>
  <si>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</si>
  <si>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</si>
  <si>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</si>
  <si>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</si>
  <si>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</si>
  <si>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</si>
  <si>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</si>
  <si>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</si>
  <si>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</si>
  <si>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</si>
  <si>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</si>
  <si>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</si>
  <si>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</si>
  <si>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</si>
  <si>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</si>
  <si>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</si>
  <si>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</si>
  <si>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</si>
  <si>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</si>
  <si>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</si>
  <si>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</si>
  <si>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</si>
  <si>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</si>
  <si>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</si>
  <si>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</si>
  <si>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</si>
  <si>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</si>
  <si>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</si>
  <si>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</si>
  <si>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</si>
  <si>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</si>
  <si>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</si>
  <si>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</si>
  <si>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</si>
  <si>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</si>
  <si>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</si>
  <si>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</si>
  <si>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</si>
  <si>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</si>
  <si>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</si>
  <si>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</si>
  <si>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</si>
  <si>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</si>
  <si>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</si>
  <si>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</si>
  <si>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</si>
  <si>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</si>
  <si>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</si>
  <si>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</si>
  <si>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</si>
  <si>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</si>
  <si>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</si>
  <si>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</si>
  <si>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</si>
  <si>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</si>
  <si>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</si>
  <si>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</si>
  <si>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</si>
  <si>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</si>
  <si>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</si>
  <si>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</si>
  <si>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</si>
  <si>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</si>
  <si>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</si>
  <si>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</si>
  <si>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</si>
  <si>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</si>
  <si>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</si>
  <si>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</si>
  <si>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</si>
  <si>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</si>
  <si>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</si>
  <si>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</si>
  <si>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</si>
  <si>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</si>
  <si>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</si>
  <si>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</si>
  <si>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</si>
  <si>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</si>
  <si>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</si>
  <si>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</si>
  <si>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</si>
  <si>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</si>
  <si>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</si>
  <si>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</si>
  <si>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</si>
  <si>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</si>
  <si>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</si>
  <si>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</si>
  <si>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</si>
  <si>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</si>
  <si>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</si>
  <si>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</si>
  <si>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</si>
  <si>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</si>
  <si>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</si>
  <si>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</si>
  <si>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</si>
  <si>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</si>
  <si>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</si>
  <si>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</si>
  <si>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</si>
  <si>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</si>
  <si>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</si>
  <si>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</si>
  <si>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</si>
  <si>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</si>
  <si>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</si>
  <si>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</si>
  <si>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</si>
  <si>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</si>
  <si>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</si>
  <si>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</si>
  <si>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</si>
  <si>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</si>
  <si>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</si>
  <si>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</si>
  <si>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</si>
  <si>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</si>
  <si>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</si>
  <si>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</si>
  <si>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</si>
  <si>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</si>
  <si>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</si>
  <si>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</si>
  <si>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</si>
  <si>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</si>
  <si>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</si>
  <si>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</si>
  <si>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</si>
  <si>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</si>
  <si>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</si>
  <si>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</si>
  <si>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</si>
  <si>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</si>
  <si>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</si>
  <si>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</si>
  <si>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</si>
  <si>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</si>
  <si>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</si>
  <si>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</si>
  <si>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</si>
  <si>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</si>
  <si>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</si>
  <si>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</si>
  <si>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</si>
  <si>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</si>
  <si>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</si>
  <si>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</si>
  <si>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</si>
  <si>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</si>
  <si>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</si>
  <si>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</si>
  <si>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</si>
  <si>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</si>
  <si>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</si>
  <si>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</si>
  <si>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</si>
  <si>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</si>
  <si>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</si>
  <si>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</si>
  <si>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</si>
  <si>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</si>
  <si>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</si>
  <si>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</si>
  <si>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</si>
  <si>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</si>
  <si>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</si>
  <si>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</si>
  <si>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</si>
  <si>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</si>
  <si>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</si>
  <si>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</si>
  <si>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</si>
  <si>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</si>
  <si>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</si>
  <si>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</si>
  <si>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</si>
  <si>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</si>
  <si>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</si>
  <si>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</si>
  <si>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</si>
  <si>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</si>
  <si>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</si>
  <si>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</si>
  <si>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</si>
  <si>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</si>
  <si>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</si>
  <si>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</si>
  <si>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</si>
  <si>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</si>
  <si>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</si>
  <si>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</si>
  <si>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</si>
  <si>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</si>
  <si>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</si>
  <si>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</si>
  <si>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</si>
  <si>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</si>
  <si>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</si>
  <si>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</si>
  <si>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</si>
  <si>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</si>
  <si>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</si>
  <si>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</si>
  <si>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</si>
  <si>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</si>
  <si>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</si>
  <si>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</si>
  <si>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</si>
  <si>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</si>
  <si>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</si>
  <si>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</si>
  <si>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</si>
  <si>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</si>
  <si>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</si>
  <si>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</si>
  <si>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</si>
  <si>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</si>
  <si>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</si>
  <si>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</si>
  <si>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</si>
  <si>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</si>
  <si>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</si>
  <si>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</si>
  <si>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</si>
  <si>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</si>
  <si>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</si>
  <si>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</si>
  <si>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</si>
  <si>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</si>
  <si>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</si>
  <si>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</si>
  <si>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</si>
  <si>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</si>
  <si>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</si>
  <si>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</si>
  <si>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</si>
  <si>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</si>
  <si>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</si>
  <si>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</si>
  <si>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</si>
  <si>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</si>
  <si>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</si>
  <si>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</si>
  <si>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</si>
  <si>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</si>
  <si>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</si>
  <si>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</si>
  <si>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</si>
  <si>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</si>
  <si>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</si>
  <si>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</si>
  <si>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</si>
  <si>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</si>
  <si>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</si>
  <si>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</si>
  <si>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</si>
  <si>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</si>
  <si>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</si>
  <si>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</si>
  <si>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</si>
  <si>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</si>
  <si>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</si>
  <si>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</si>
  <si>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</si>
  <si>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</si>
  <si>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</si>
  <si>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</si>
  <si>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</si>
  <si>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</si>
  <si>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</si>
  <si>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</si>
  <si>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</si>
  <si>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</si>
  <si>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</si>
  <si>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</si>
  <si>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</si>
  <si>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</si>
  <si>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</si>
  <si>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</si>
  <si>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</si>
  <si>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</si>
  <si>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</si>
  <si>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</si>
  <si>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</si>
  <si>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</si>
  <si>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</si>
  <si>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</si>
  <si>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</si>
  <si>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</si>
  <si>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</si>
  <si>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</si>
  <si>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</si>
  <si>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</si>
  <si>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</si>
  <si>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</si>
  <si>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</si>
  <si>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</si>
  <si>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</si>
  <si>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</si>
  <si>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</si>
  <si>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</si>
  <si>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</si>
  <si>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</si>
  <si>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</si>
  <si>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</si>
  <si>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</si>
  <si>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</si>
  <si>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</si>
  <si>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</si>
  <si>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</si>
  <si>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</si>
  <si>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</si>
  <si>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</si>
  <si>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</si>
  <si>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</si>
  <si>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</si>
  <si>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</si>
  <si>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</si>
  <si>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</si>
  <si>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</si>
  <si>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</si>
  <si>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</si>
  <si>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</si>
  <si>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</si>
  <si>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</si>
  <si>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</si>
  <si>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</si>
  <si>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</si>
  <si>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</si>
  <si>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</si>
  <si>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</si>
  <si>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</si>
  <si>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</si>
  <si>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</si>
  <si>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</si>
  <si>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</si>
  <si>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</si>
  <si>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</si>
  <si>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</si>
  <si>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</si>
  <si>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</si>
  <si>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</si>
  <si>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</si>
  <si>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</si>
  <si>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</si>
  <si>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</si>
  <si>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</si>
  <si>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</si>
  <si>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</si>
  <si>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</si>
  <si>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</si>
  <si>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</si>
  <si>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</si>
  <si>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</si>
  <si>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</si>
  <si>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</si>
  <si>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</si>
  <si>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</si>
  <si>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</si>
  <si>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</si>
  <si>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</si>
  <si>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</si>
  <si>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</si>
  <si>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</si>
  <si>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</si>
  <si>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</si>
  <si>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</si>
  <si>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</si>
  <si>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</si>
  <si>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</si>
  <si>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</si>
  <si>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</si>
  <si>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</si>
  <si>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</si>
  <si>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</si>
  <si>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</si>
  <si>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</si>
  <si>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</si>
  <si>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</si>
  <si>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</si>
  <si>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</si>
  <si>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</si>
  <si>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</si>
  <si>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</si>
  <si>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</si>
  <si>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</si>
  <si>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</si>
  <si>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</si>
  <si>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</si>
  <si>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</si>
  <si>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</si>
  <si>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</si>
  <si>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</si>
  <si>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</si>
  <si>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</si>
  <si>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</si>
  <si>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</si>
  <si>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</si>
  <si>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</si>
  <si>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</si>
  <si>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</si>
  <si>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</si>
  <si>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</si>
  <si>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</si>
  <si>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</si>
  <si>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</si>
  <si>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</si>
  <si>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</si>
  <si>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</si>
  <si>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</si>
  <si>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</si>
  <si>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</si>
  <si>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</si>
  <si>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</si>
  <si>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</si>
  <si>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</si>
  <si>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</si>
  <si>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</si>
  <si>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</si>
  <si>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</si>
  <si>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</si>
  <si>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</si>
  <si>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</si>
  <si>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</si>
  <si>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</si>
  <si>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</si>
  <si>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</si>
  <si>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</si>
  <si>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</si>
  <si>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</si>
  <si>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</si>
  <si>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</si>
  <si>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</si>
  <si>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</si>
  <si>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</si>
  <si>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</si>
  <si>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</si>
  <si>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</si>
  <si>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</si>
  <si>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</si>
  <si>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</si>
  <si>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</si>
  <si>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</si>
  <si>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</si>
  <si>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</si>
  <si>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</si>
  <si>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</si>
  <si>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</si>
  <si>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</si>
  <si>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</si>
  <si>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</si>
  <si>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</si>
  <si>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</si>
  <si>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</si>
  <si>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</si>
  <si>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</si>
  <si>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</si>
  <si>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</si>
  <si>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</si>
  <si>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</si>
  <si>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</si>
  <si>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</si>
  <si>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</si>
  <si>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</si>
  <si>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</si>
  <si>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</si>
  <si>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</si>
  <si>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</si>
  <si>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</si>
  <si>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</si>
  <si>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</si>
  <si>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</si>
  <si>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</si>
  <si>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</si>
  <si>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</si>
  <si>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</si>
  <si>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</si>
  <si>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</si>
  <si>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</si>
  <si>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</si>
  <si>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</si>
  <si>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</si>
  <si>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</si>
  <si>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</si>
  <si>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</si>
  <si>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</si>
  <si>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</si>
  <si>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</si>
  <si>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</si>
  <si>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</si>
  <si>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</si>
  <si>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</si>
  <si>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</si>
  <si>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</si>
  <si>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</si>
  <si>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</si>
  <si>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</si>
  <si>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</si>
  <si>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</si>
  <si>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</si>
  <si>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</si>
  <si>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</si>
  <si>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</si>
  <si>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</si>
  <si>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</si>
  <si>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</si>
  <si>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</si>
  <si>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</si>
  <si>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</si>
  <si>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</si>
  <si>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</si>
  <si>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</si>
  <si>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</si>
  <si>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</si>
  <si>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</si>
  <si>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</si>
  <si>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</si>
  <si>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</si>
  <si>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</si>
  <si>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</si>
  <si>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</si>
  <si>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</si>
  <si>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</si>
  <si>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</si>
  <si>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</si>
  <si>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</si>
  <si>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</si>
  <si>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</si>
  <si>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</si>
  <si>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</si>
  <si>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</si>
  <si>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</si>
  <si>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</si>
  <si>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</si>
  <si>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</si>
  <si>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</si>
  <si>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</si>
  <si>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</si>
  <si>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</si>
  <si>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</si>
  <si>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</si>
  <si>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</si>
  <si>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</si>
  <si>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</si>
  <si>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</si>
  <si>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</si>
  <si>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</si>
  <si>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</si>
  <si>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</si>
  <si>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</si>
  <si>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</si>
  <si>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</si>
  <si>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</si>
  <si>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</si>
  <si>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</si>
  <si>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</si>
  <si>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</si>
  <si>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</si>
  <si>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</si>
  <si>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</si>
  <si>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</si>
  <si>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</si>
  <si>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</si>
  <si>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</si>
  <si>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</si>
  <si>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</si>
  <si>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</si>
  <si>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</si>
  <si>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</si>
  <si>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</si>
  <si>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</si>
  <si>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</si>
  <si>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</si>
  <si>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</si>
  <si>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</si>
  <si>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</si>
  <si>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</si>
  <si>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</si>
  <si>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</si>
  <si>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</si>
  <si>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</si>
  <si>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</si>
  <si>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</si>
  <si>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</si>
  <si>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</si>
  <si>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</si>
  <si>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</si>
  <si>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</si>
  <si>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</si>
  <si>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</si>
  <si>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</si>
  <si>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</si>
  <si>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</si>
  <si>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</si>
  <si>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</si>
  <si>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</si>
  <si>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</si>
  <si>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</si>
  <si>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</si>
  <si>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</si>
  <si>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</si>
  <si>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</si>
  <si>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</si>
  <si>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</si>
  <si>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</si>
  <si>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</si>
  <si>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</si>
  <si>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</si>
  <si>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</si>
  <si>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</si>
  <si>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</si>
  <si>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</si>
  <si>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</si>
  <si>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</si>
  <si>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</si>
  <si>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</si>
  <si>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</si>
  <si>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</si>
  <si>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</si>
  <si>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</si>
  <si>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</si>
  <si>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</si>
  <si>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</si>
  <si>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</si>
  <si>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</si>
  <si>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</si>
  <si>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</si>
  <si>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</si>
  <si>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</si>
  <si>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</si>
  <si>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</si>
  <si>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</si>
  <si>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</si>
  <si>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</si>
  <si>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</si>
  <si>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</si>
  <si>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</si>
  <si>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</si>
  <si>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</si>
  <si>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</si>
  <si>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</si>
  <si>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</si>
  <si>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</si>
  <si>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</si>
  <si>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</si>
  <si>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</si>
  <si>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</si>
  <si>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</si>
  <si>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</si>
  <si>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</si>
  <si>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</si>
  <si>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</si>
  <si>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</si>
  <si>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</si>
  <si>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</si>
  <si>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</si>
  <si>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</si>
  <si>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</si>
  <si>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</si>
  <si>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</si>
  <si>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</si>
  <si>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</si>
  <si>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</si>
  <si>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</si>
  <si>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</si>
  <si>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</si>
  <si>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</si>
  <si>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</si>
  <si>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</si>
  <si>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</si>
  <si>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</si>
  <si>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</si>
  <si>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</si>
  <si>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</si>
  <si>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</si>
  <si>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</si>
  <si>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</si>
  <si>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</si>
  <si>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</si>
  <si>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</si>
  <si>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</si>
  <si>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</si>
  <si>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</si>
  <si>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</si>
  <si>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</si>
  <si>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</si>
  <si>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</si>
  <si>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</si>
  <si>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</si>
  <si>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</si>
  <si>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</si>
  <si>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</si>
  <si>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</si>
  <si>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</si>
  <si>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</si>
  <si>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</si>
  <si>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</si>
  <si>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</si>
  <si>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</si>
  <si>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</si>
  <si>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</si>
  <si>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</si>
  <si>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</si>
  <si>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</si>
  <si>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</si>
  <si>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</si>
  <si>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</si>
  <si>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</si>
  <si>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</si>
  <si>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</si>
  <si>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</si>
  <si>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</si>
  <si>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</si>
  <si>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</si>
  <si>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</si>
  <si>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</si>
  <si>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</si>
  <si>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</si>
  <si>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</si>
  <si>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</si>
  <si>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</si>
  <si>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</si>
  <si>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</si>
  <si>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</si>
  <si>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</si>
  <si>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</si>
  <si>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</si>
  <si>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</si>
  <si>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</si>
  <si>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</si>
  <si>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</si>
  <si>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</si>
  <si>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</si>
  <si>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</si>
  <si>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</si>
  <si>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</si>
  <si>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</si>
  <si>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</si>
  <si>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</si>
  <si>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</si>
  <si>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</si>
  <si>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</si>
  <si>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</si>
  <si>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</si>
  <si>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</si>
  <si>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</si>
  <si>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</si>
  <si>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</si>
  <si>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</si>
  <si>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</si>
  <si>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</si>
  <si>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</si>
  <si>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</si>
  <si>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</si>
  <si>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</si>
  <si>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</si>
  <si>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</si>
  <si>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</si>
  <si>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</si>
  <si>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</si>
  <si>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</si>
  <si>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</si>
  <si>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</si>
  <si>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</si>
  <si>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</si>
  <si>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</si>
  <si>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</si>
  <si>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</si>
  <si>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</si>
  <si>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</si>
  <si>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</si>
  <si>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</si>
  <si>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</si>
  <si>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</si>
  <si>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</si>
  <si>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</si>
  <si>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</si>
  <si>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</si>
  <si>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</si>
  <si>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</si>
  <si>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</si>
  <si>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</si>
  <si>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</si>
  <si>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</si>
  <si>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</si>
  <si>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</si>
  <si>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</si>
  <si>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</si>
  <si>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</si>
  <si>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</si>
  <si>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</si>
  <si>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</si>
  <si>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</si>
  <si>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</si>
  <si>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</si>
  <si>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</si>
  <si>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</si>
  <si>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</si>
  <si>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</si>
  <si>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</si>
  <si>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</si>
  <si>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</si>
  <si>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</si>
  <si>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</si>
  <si>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</si>
  <si>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</si>
  <si>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</si>
  <si>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</si>
  <si>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</si>
  <si>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</si>
  <si>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</si>
  <si>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</si>
  <si>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</si>
  <si>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</si>
  <si>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</si>
  <si>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</si>
  <si>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</si>
  <si>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</si>
  <si>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</si>
  <si>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</si>
  <si>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</si>
  <si>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</si>
  <si>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</si>
  <si>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</si>
  <si>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</si>
  <si>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</si>
  <si>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</si>
  <si>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</si>
  <si>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</si>
  <si>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</si>
  <si>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</si>
  <si>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</si>
  <si>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</si>
  <si>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</si>
  <si>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</si>
  <si>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</si>
  <si>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</si>
  <si>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</si>
  <si>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</si>
  <si>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</si>
  <si>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</si>
  <si>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</si>
  <si>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</si>
  <si>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</si>
  <si>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</si>
  <si>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</si>
  <si>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</si>
  <si>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</si>
  <si>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</si>
  <si>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</si>
  <si>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</si>
  <si>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</si>
  <si>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</si>
  <si>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</si>
  <si>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</si>
  <si>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</si>
  <si>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</si>
  <si>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</si>
  <si>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</si>
  <si>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</si>
  <si>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</si>
  <si>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</si>
  <si>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</si>
  <si>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</si>
  <si>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</si>
  <si>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</si>
  <si>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</si>
  <si>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</si>
  <si>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</si>
  <si>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</si>
  <si>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</si>
  <si>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</si>
  <si>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</si>
  <si>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</si>
  <si>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</si>
  <si>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</si>
  <si>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</si>
  <si>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</si>
  <si>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</si>
  <si>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</si>
  <si>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</si>
  <si>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</si>
  <si>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</si>
  <si>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</si>
  <si>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</si>
  <si>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</si>
  <si>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</si>
  <si>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</si>
  <si>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</si>
  <si>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</si>
  <si>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</si>
  <si>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</si>
  <si>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</si>
  <si>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</si>
  <si>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</si>
  <si>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</si>
  <si>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</si>
  <si>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</si>
  <si>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</si>
  <si>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</si>
  <si>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</si>
  <si>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</si>
  <si>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</si>
  <si>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</si>
  <si>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</si>
  <si>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</si>
  <si>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</si>
  <si>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</si>
  <si>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</si>
  <si>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</si>
  <si>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</si>
  <si>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</si>
  <si>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</si>
  <si>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</si>
  <si>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</si>
  <si>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</si>
  <si>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</si>
  <si>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</si>
  <si>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</si>
  <si>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</si>
  <si>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</si>
  <si>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</si>
  <si>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</si>
  <si>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</si>
  <si>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</si>
  <si>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</si>
  <si>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</si>
  <si>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</si>
  <si>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</si>
  <si>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</si>
  <si>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</si>
  <si>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</si>
  <si>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</si>
  <si>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</si>
  <si>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</si>
  <si>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</si>
  <si>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</si>
  <si>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</si>
  <si>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</si>
  <si>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</si>
  <si>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</si>
  <si>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</si>
  <si>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</si>
  <si>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</si>
  <si>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</si>
  <si>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</si>
  <si>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</si>
  <si>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</si>
  <si>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</si>
  <si>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</si>
  <si>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</si>
  <si>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</si>
  <si>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</si>
  <si>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</si>
  <si>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</si>
  <si>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</si>
  <si>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</si>
  <si>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</si>
  <si>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</si>
  <si>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</si>
  <si>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</si>
  <si>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</si>
  <si>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</si>
  <si>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</si>
  <si>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</si>
  <si>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</si>
  <si>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</si>
  <si>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</si>
  <si>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</si>
  <si>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</si>
  <si>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</si>
  <si>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</si>
  <si>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</si>
  <si>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</si>
  <si>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</si>
  <si>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</si>
  <si>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</si>
  <si>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</si>
  <si>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</si>
  <si>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</si>
  <si>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</si>
  <si>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</si>
  <si>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</si>
  <si>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</si>
  <si>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</si>
  <si>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</si>
  <si>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</si>
  <si>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</si>
  <si>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</si>
  <si>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</si>
  <si>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</si>
  <si>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</si>
  <si>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</si>
  <si>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</si>
  <si>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</si>
  <si>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</si>
  <si>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</si>
  <si>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</si>
  <si>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</si>
  <si>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</si>
  <si>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</si>
  <si>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</si>
  <si>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</si>
  <si>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</si>
  <si>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</si>
  <si>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</si>
  <si>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</si>
  <si>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</si>
  <si>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</si>
  <si>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</si>
  <si>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</si>
  <si>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</si>
  <si>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</si>
  <si>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</si>
  <si>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</si>
  <si>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</si>
  <si>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</si>
  <si>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</si>
  <si>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</si>
  <si>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</si>
  <si>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</si>
  <si>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</si>
  <si>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</si>
  <si>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</si>
  <si>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</si>
  <si>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</si>
  <si>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</si>
  <si>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</si>
  <si>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</si>
  <si>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</si>
  <si>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</si>
  <si>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</si>
  <si>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</si>
  <si>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</si>
  <si>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</si>
  <si>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</si>
  <si>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</si>
  <si>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</si>
  <si>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</si>
  <si>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</si>
  <si>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</si>
  <si>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</si>
  <si>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</si>
  <si>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</si>
  <si>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</si>
  <si>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</si>
  <si>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</si>
  <si>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</si>
  <si>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</si>
  <si>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</si>
  <si>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</si>
  <si>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</si>
  <si>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</si>
  <si>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</si>
  <si>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</si>
  <si>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</si>
  <si>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</si>
  <si>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</si>
  <si>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</si>
  <si>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</si>
  <si>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</si>
  <si>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</si>
  <si>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</si>
  <si>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</si>
  <si>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</si>
  <si>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</si>
  <si>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</si>
  <si>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</si>
  <si>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</si>
  <si>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</si>
  <si>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</si>
  <si>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</si>
  <si>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</si>
  <si>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</si>
  <si>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</si>
  <si>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</si>
  <si>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</si>
  <si>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</si>
  <si>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</si>
  <si>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</si>
  <si>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</si>
  <si>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</si>
  <si>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</si>
  <si>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</si>
  <si>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</si>
  <si>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</si>
  <si>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</si>
  <si>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</si>
  <si>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</si>
  <si>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</si>
  <si>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</si>
  <si>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</si>
  <si>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</si>
  <si>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</si>
  <si>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</si>
  <si>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</si>
  <si>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</si>
  <si>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</si>
  <si>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</si>
  <si>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</si>
  <si>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</si>
  <si>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</si>
  <si>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</si>
  <si>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</si>
  <si>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</si>
  <si>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</si>
  <si>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</si>
  <si>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</si>
  <si>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</si>
  <si>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</si>
  <si>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</si>
  <si>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</si>
  <si>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</si>
  <si>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</si>
  <si>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</si>
  <si>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</si>
  <si>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</si>
  <si>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</si>
  <si>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</si>
  <si>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</si>
  <si>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</si>
  <si>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</si>
  <si>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</si>
  <si>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</si>
  <si>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</si>
  <si>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</si>
  <si>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</si>
  <si>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</si>
  <si>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</si>
  <si>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</si>
  <si>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</si>
  <si>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</si>
  <si>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</si>
  <si>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</si>
  <si>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</si>
  <si>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</si>
  <si>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</si>
  <si>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</si>
  <si>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</si>
  <si>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</si>
  <si>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</si>
  <si>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</si>
  <si>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</si>
  <si>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</si>
  <si>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</si>
  <si>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</si>
  <si>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</si>
  <si>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</si>
  <si>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</si>
  <si>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</si>
  <si>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</si>
  <si>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</si>
  <si>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</si>
  <si>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</si>
  <si>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</si>
  <si>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</si>
  <si>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</si>
  <si>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</si>
  <si>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</si>
  <si>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</si>
  <si>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</si>
  <si>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</si>
  <si>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</si>
  <si>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</si>
  <si>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</si>
  <si>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</si>
  <si>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</si>
  <si>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</si>
  <si>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</si>
  <si>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</si>
  <si>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</si>
  <si>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</si>
  <si>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</si>
  <si>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</si>
  <si>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</si>
  <si>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</si>
  <si>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</si>
  <si>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</si>
  <si>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</si>
  <si>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</si>
  <si>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</si>
  <si>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</si>
  <si>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</si>
  <si>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</si>
  <si>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</si>
  <si>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</si>
  <si>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</si>
  <si>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</si>
  <si>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</si>
  <si>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</si>
  <si>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</si>
  <si>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</si>
  <si>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</si>
  <si>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</si>
  <si>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</si>
  <si>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</si>
  <si>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</si>
  <si>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</si>
  <si>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</si>
  <si>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</si>
  <si>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</si>
  <si>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</si>
  <si>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</si>
  <si>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</si>
  <si>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</si>
  <si>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</si>
  <si>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</si>
  <si>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</si>
  <si>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</si>
  <si>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</si>
  <si>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</si>
  <si>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</si>
  <si>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</si>
  <si>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</si>
  <si>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</si>
  <si>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</si>
  <si>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</si>
  <si>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</si>
  <si>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</si>
  <si>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</si>
  <si>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</si>
  <si>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</si>
  <si>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</si>
  <si>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</si>
  <si>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</si>
  <si>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</si>
  <si>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</si>
  <si>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</si>
  <si>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</si>
  <si>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</si>
  <si>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</si>
  <si>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</si>
  <si>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</si>
  <si>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</si>
  <si>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</si>
  <si>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</si>
  <si>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</si>
  <si>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</si>
  <si>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</si>
  <si>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</si>
  <si>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</si>
  <si>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</si>
  <si>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</si>
  <si>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</si>
  <si>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</si>
  <si>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</si>
  <si>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</si>
  <si>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</si>
  <si>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</si>
  <si>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</si>
  <si>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</si>
  <si>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</si>
  <si>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</si>
  <si>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</si>
  <si>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</si>
  <si>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</si>
  <si>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</si>
  <si>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</si>
  <si>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</si>
  <si>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</si>
  <si>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</si>
  <si>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</si>
  <si>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</si>
  <si>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</si>
  <si>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</si>
  <si>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</si>
  <si>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</si>
  <si>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</si>
  <si>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</si>
  <si>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</si>
  <si>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</si>
  <si>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</si>
  <si>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</si>
  <si>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</si>
  <si>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</si>
  <si>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</si>
  <si>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</si>
  <si>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</si>
  <si>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</si>
  <si>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</si>
  <si>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</si>
  <si>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</si>
  <si>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</si>
  <si>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</si>
  <si>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</si>
  <si>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</si>
  <si>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</si>
  <si>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</si>
  <si>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</si>
  <si>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</si>
  <si>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</si>
  <si>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</si>
  <si>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</si>
  <si>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</si>
  <si>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</si>
  <si>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</si>
  <si>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</si>
  <si>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</si>
  <si>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</si>
  <si>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</si>
  <si>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</si>
  <si>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</si>
  <si>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</si>
  <si>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</si>
  <si>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</si>
  <si>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</si>
  <si>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</si>
  <si>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</si>
  <si>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</si>
  <si>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</si>
  <si>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</si>
  <si>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</si>
  <si>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</si>
  <si>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</si>
  <si>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</si>
  <si>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</si>
  <si>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</si>
  <si>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</si>
  <si>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</si>
  <si>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</si>
  <si>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</si>
  <si>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</si>
  <si>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</si>
  <si>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</si>
  <si>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</si>
  <si>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</si>
  <si>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</si>
  <si>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</si>
  <si>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</si>
  <si>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</si>
  <si>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</si>
  <si>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</si>
  <si>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</si>
  <si>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</si>
  <si>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</si>
  <si>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</si>
  <si>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</si>
  <si>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</si>
  <si>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</si>
  <si>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</si>
  <si>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</si>
  <si>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</si>
  <si>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</si>
  <si>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</si>
  <si>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</si>
  <si>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</si>
  <si>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</si>
  <si>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</si>
  <si>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</si>
  <si>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</si>
  <si>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</si>
  <si>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</si>
  <si>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</si>
  <si>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</si>
  <si>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</si>
  <si>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</si>
  <si>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</si>
  <si>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</si>
  <si>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</si>
  <si>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</si>
  <si>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</si>
  <si>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</si>
  <si>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</si>
  <si>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</si>
  <si>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</si>
  <si>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</si>
  <si>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</si>
  <si>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</si>
  <si>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</si>
  <si>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</si>
  <si>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</si>
  <si>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</si>
  <si>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</si>
  <si>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</si>
  <si>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</si>
  <si>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</si>
  <si>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</si>
  <si>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</si>
  <si>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</si>
  <si>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</si>
  <si>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</si>
  <si>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</si>
  <si>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</si>
  <si>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</si>
  <si>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</si>
  <si>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</si>
  <si>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</si>
  <si>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</si>
  <si>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</si>
  <si>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</si>
  <si>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</si>
  <si>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</si>
  <si>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</si>
  <si>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</si>
  <si>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</si>
  <si>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</si>
  <si>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</si>
  <si>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</si>
  <si>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</si>
  <si>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</si>
  <si>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</si>
  <si>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</si>
  <si>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</si>
  <si>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</si>
  <si>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</si>
  <si>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</si>
  <si>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</si>
  <si>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</si>
  <si>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</si>
  <si>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</si>
  <si>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</si>
  <si>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</si>
  <si>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</si>
  <si>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</si>
  <si>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</si>
  <si>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</si>
  <si>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</si>
  <si>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</si>
  <si>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</si>
  <si>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</si>
  <si>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</si>
  <si>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</si>
  <si>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</si>
  <si>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</si>
  <si>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</si>
  <si>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</si>
  <si>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</si>
  <si>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</si>
  <si>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</si>
  <si>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</si>
  <si>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</si>
  <si>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</si>
  <si>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</si>
  <si>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</si>
  <si>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</si>
  <si>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</si>
  <si>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</si>
  <si>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</si>
  <si>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</si>
  <si>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</si>
  <si>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</si>
  <si>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</si>
  <si>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</si>
  <si>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</si>
  <si>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</si>
  <si>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</si>
  <si>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</si>
  <si>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</si>
  <si>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</si>
  <si>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</si>
  <si>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</si>
  <si>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</si>
  <si>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</si>
  <si>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</si>
  <si>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</si>
  <si>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</si>
  <si>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</si>
  <si>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</si>
  <si>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</si>
  <si>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</si>
  <si>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</si>
  <si>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</si>
  <si>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</si>
  <si>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</si>
  <si>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</si>
  <si>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</si>
  <si>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</si>
  <si>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</si>
  <si>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</si>
  <si>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</si>
  <si>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</si>
  <si>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</si>
  <si>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</si>
  <si>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</si>
  <si>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</si>
  <si>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</si>
  <si>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</si>
  <si>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</si>
  <si>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</si>
  <si>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</si>
  <si>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</si>
  <si>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</si>
  <si>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</si>
  <si>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</si>
  <si>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</si>
  <si>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</si>
  <si>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</si>
  <si>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</si>
  <si>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</si>
  <si>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</si>
  <si>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</si>
  <si>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</si>
  <si>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</si>
  <si>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</si>
  <si>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</si>
  <si>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</si>
  <si>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</si>
  <si>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</si>
  <si>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</si>
  <si>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</si>
  <si>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</si>
  <si>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</si>
  <si>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</si>
  <si>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</si>
  <si>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</si>
  <si>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</si>
  <si>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</si>
  <si>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</si>
  <si>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</si>
  <si>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</si>
  <si>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</si>
  <si>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</si>
  <si>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</si>
  <si>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</si>
  <si>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</si>
  <si>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</si>
  <si>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</si>
  <si>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</si>
  <si>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</si>
  <si>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</si>
  <si>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</si>
  <si>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</si>
  <si>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</si>
  <si>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</si>
  <si>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</si>
  <si>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</si>
  <si>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</si>
  <si>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</si>
  <si>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</si>
  <si>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</si>
  <si>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</si>
  <si>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</si>
  <si>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</si>
  <si>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</si>
  <si>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</si>
  <si>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</si>
  <si>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</si>
  <si>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</si>
  <si>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</si>
  <si>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</si>
  <si>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</si>
  <si>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</si>
  <si>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</si>
  <si>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</si>
  <si>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</si>
  <si>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</si>
  <si>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</si>
  <si>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</si>
  <si>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</si>
  <si>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</si>
  <si>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</si>
  <si>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</si>
  <si>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</si>
  <si>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</si>
  <si>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</si>
  <si>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</si>
  <si>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</si>
  <si>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</si>
  <si>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</si>
  <si>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</si>
  <si>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</si>
  <si>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</si>
  <si>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</si>
  <si>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</si>
  <si>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</si>
  <si>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</si>
  <si>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</si>
  <si>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</si>
  <si>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</si>
  <si>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</si>
  <si>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</si>
  <si>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</si>
  <si>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</si>
  <si>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</si>
  <si>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</si>
  <si>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</si>
  <si>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</si>
  <si>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</si>
  <si>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</si>
  <si>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</si>
  <si>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</si>
  <si>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</si>
  <si>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</si>
  <si>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</si>
  <si>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</si>
  <si>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</si>
  <si>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</si>
  <si>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</si>
  <si>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</si>
  <si>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</si>
  <si>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</si>
  <si>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</si>
  <si>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</si>
  <si>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</si>
  <si>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</si>
  <si>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</si>
  <si>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</si>
  <si>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</si>
  <si>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</si>
  <si>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</si>
  <si>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</si>
  <si>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</si>
  <si>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</si>
  <si>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</si>
  <si>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</si>
  <si>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</si>
  <si>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</si>
  <si>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</si>
  <si>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</si>
  <si>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</si>
  <si>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</si>
  <si>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</si>
  <si>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</si>
  <si>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</si>
  <si>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</si>
  <si>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</si>
  <si>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</si>
  <si>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</si>
  <si>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</si>
  <si>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</si>
  <si>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</si>
  <si>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</si>
  <si>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</si>
  <si>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</si>
  <si>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</si>
  <si>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</si>
  <si>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</si>
  <si>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</si>
  <si>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</si>
  <si>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</si>
  <si>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</si>
  <si>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</si>
  <si>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</si>
  <si>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</si>
  <si>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</si>
  <si>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</si>
  <si>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</si>
  <si>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</si>
  <si>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</si>
  <si>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</si>
  <si>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</si>
  <si>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</si>
  <si>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</si>
  <si>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</si>
  <si>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</si>
  <si>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</si>
  <si>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</si>
  <si>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</si>
  <si>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</si>
  <si>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</si>
  <si>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</si>
  <si>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</si>
  <si>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</si>
  <si>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</si>
  <si>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</si>
  <si>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</si>
  <si>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</si>
  <si>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</si>
  <si>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</si>
  <si>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</si>
  <si>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</si>
  <si>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</si>
  <si>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</si>
  <si>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</si>
  <si>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</si>
  <si>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</si>
  <si>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</si>
  <si>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</si>
  <si>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</si>
  <si>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</si>
  <si>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</si>
  <si>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</si>
  <si>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</si>
  <si>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</si>
  <si>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</si>
  <si>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</si>
  <si>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</si>
  <si>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</si>
  <si>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</si>
  <si>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</si>
  <si>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</si>
  <si>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</si>
  <si>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</si>
  <si>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</si>
  <si>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</si>
  <si>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</si>
  <si>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</si>
  <si>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</si>
  <si>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</si>
  <si>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</si>
  <si>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</si>
  <si>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</si>
  <si>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</si>
  <si>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</si>
  <si>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</si>
  <si>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</si>
  <si>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</si>
  <si>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</si>
  <si>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</si>
  <si>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</si>
  <si>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</si>
  <si>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</si>
  <si>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</si>
  <si>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</si>
  <si>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</si>
  <si>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</si>
  <si>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</si>
  <si>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</si>
  <si>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</si>
  <si>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</si>
  <si>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</si>
  <si>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</si>
  <si>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</si>
  <si>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</si>
  <si>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</si>
  <si>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</si>
  <si>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</si>
  <si>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</si>
  <si>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</si>
  <si>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</si>
  <si>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</si>
  <si>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</si>
  <si>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</si>
  <si>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</si>
  <si>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</si>
  <si>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</si>
  <si>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</si>
  <si>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</si>
  <si>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</si>
  <si>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</si>
  <si>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</si>
  <si>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</si>
  <si>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</si>
  <si>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</si>
  <si>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</si>
  <si>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</si>
  <si>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</si>
  <si>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</si>
  <si>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</si>
  <si>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</si>
  <si>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</si>
  <si>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</si>
  <si>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</si>
  <si>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</si>
  <si>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</si>
  <si>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</si>
  <si>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</si>
  <si>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</si>
  <si>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</si>
  <si>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</si>
  <si>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</si>
  <si>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</si>
  <si>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</si>
  <si>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</si>
  <si>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</si>
  <si>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</si>
  <si>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</si>
  <si>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</si>
  <si>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</si>
  <si>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</si>
  <si>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</si>
  <si>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</si>
  <si>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</si>
  <si>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</si>
  <si>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</si>
  <si>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</si>
  <si>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</si>
  <si>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</si>
  <si>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</si>
  <si>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</si>
  <si>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</si>
  <si>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</si>
  <si>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</si>
  <si>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</si>
  <si>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</si>
  <si>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</si>
  <si>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</si>
  <si>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</si>
  <si>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</si>
  <si>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</si>
  <si>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</si>
  <si>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</si>
  <si>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</si>
  <si>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</si>
  <si>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</si>
  <si>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</si>
  <si>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</si>
  <si>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</si>
  <si>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</si>
  <si>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</si>
  <si>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</si>
  <si>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</si>
  <si>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</si>
  <si>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</si>
  <si>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</si>
  <si>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</si>
  <si>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</si>
  <si>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</si>
  <si>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</si>
  <si>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</si>
  <si>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</si>
  <si>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</si>
  <si>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</si>
  <si>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</si>
  <si>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</si>
  <si>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</si>
  <si>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</si>
  <si>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</si>
  <si>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</si>
  <si>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</si>
  <si>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</si>
  <si>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</si>
  <si>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</si>
  <si>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</si>
  <si>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</si>
  <si>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</si>
  <si>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</si>
  <si>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</si>
  <si>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</si>
  <si>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</si>
  <si>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</si>
  <si>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</si>
  <si>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</si>
  <si>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</si>
  <si>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</si>
  <si>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</si>
  <si>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</si>
  <si>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</si>
  <si>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</si>
  <si>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</si>
  <si>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</si>
  <si>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</si>
  <si>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</si>
  <si>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</si>
  <si>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</si>
  <si>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</si>
  <si>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</si>
  <si>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</si>
  <si>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</si>
  <si>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</si>
  <si>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</si>
  <si>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</si>
  <si>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</si>
  <si>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</si>
  <si>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</si>
  <si>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</si>
  <si>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</si>
  <si>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</si>
  <si>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</si>
  <si>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</si>
  <si>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</si>
  <si>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</si>
  <si>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</si>
  <si>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</si>
  <si>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</si>
  <si>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</si>
  <si>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</si>
  <si>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</si>
  <si>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</si>
  <si>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</si>
  <si>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</si>
  <si>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</si>
  <si>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</si>
  <si>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</si>
  <si>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</si>
  <si>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</si>
  <si>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</si>
  <si>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</si>
  <si>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</si>
  <si>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</si>
  <si>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</si>
  <si>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</si>
  <si>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</si>
  <si>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</si>
  <si>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</si>
  <si>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</si>
  <si>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</si>
  <si>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</si>
  <si>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</si>
  <si>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</si>
  <si>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</si>
  <si>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</si>
  <si>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</si>
  <si>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</si>
  <si>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</si>
  <si>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</si>
  <si>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</si>
  <si>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</si>
  <si>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</si>
  <si>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</si>
  <si>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</si>
  <si>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</si>
  <si>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</si>
  <si>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</si>
  <si>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</si>
  <si>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</si>
  <si>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</si>
  <si>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</si>
  <si>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</si>
  <si>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</si>
  <si>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</si>
  <si>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</si>
  <si>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</si>
  <si>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</si>
  <si>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</si>
  <si>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</si>
  <si>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</si>
  <si>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</si>
  <si>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</si>
  <si>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</si>
  <si>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</si>
  <si>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</si>
  <si>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</si>
  <si>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</si>
  <si>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</si>
  <si>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</si>
  <si>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</si>
  <si>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</si>
  <si>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</si>
  <si>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</si>
  <si>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</si>
  <si>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</si>
  <si>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</si>
  <si>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</si>
  <si>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</si>
  <si>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</si>
  <si>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</si>
  <si>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</si>
  <si>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</si>
  <si>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</si>
  <si>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</si>
  <si>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</si>
  <si>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</si>
  <si>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</si>
  <si>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</si>
  <si>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</si>
  <si>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</si>
  <si>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</si>
  <si>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</si>
  <si>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</si>
  <si>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</si>
  <si>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</si>
  <si>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</si>
  <si>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</si>
  <si>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</si>
  <si>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</si>
  <si>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</si>
  <si>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</si>
  <si>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</si>
  <si>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</si>
  <si>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</si>
  <si>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</si>
  <si>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</si>
  <si>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</si>
  <si>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</si>
  <si>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</si>
  <si>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</si>
  <si>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</si>
  <si>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</si>
  <si>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</si>
  <si>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</si>
  <si>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</si>
  <si>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</si>
  <si>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</si>
  <si>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</si>
  <si>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</si>
  <si>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</si>
  <si>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</si>
  <si>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</si>
  <si>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</si>
  <si>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</si>
  <si>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</si>
  <si>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</si>
  <si>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</si>
  <si>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</si>
  <si>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</si>
  <si>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</si>
  <si>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</si>
  <si>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</si>
  <si>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</si>
  <si>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</si>
  <si>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</si>
  <si>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</si>
  <si>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</si>
  <si>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</si>
  <si>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</si>
  <si>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</si>
  <si>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</si>
  <si>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</si>
  <si>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</si>
  <si>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</si>
  <si>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</si>
  <si>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</si>
  <si>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</si>
  <si>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</si>
  <si>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</si>
  <si>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</si>
  <si>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</si>
  <si>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</si>
  <si>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</si>
  <si>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</si>
  <si>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</si>
  <si>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</si>
  <si>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</si>
  <si>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</si>
  <si>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</si>
  <si>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</si>
  <si>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</si>
  <si>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</si>
  <si>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</si>
  <si>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</si>
  <si>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</si>
  <si>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</si>
  <si>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</si>
  <si>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</si>
  <si>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</si>
  <si>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</si>
  <si>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</si>
  <si>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</si>
  <si>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</si>
  <si>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</si>
  <si>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</si>
  <si>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</si>
  <si>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</si>
  <si>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</si>
  <si>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</si>
  <si>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</si>
  <si>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</si>
  <si>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</si>
  <si>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</si>
  <si>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</si>
  <si>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</si>
  <si>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</si>
  <si>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</si>
  <si>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</si>
  <si>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</si>
  <si>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</si>
  <si>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</si>
  <si>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</si>
  <si>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</si>
  <si>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</si>
  <si>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</si>
  <si>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</si>
  <si>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</si>
  <si>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</si>
  <si>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</si>
  <si>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</si>
  <si>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</si>
  <si>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</si>
  <si>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</si>
  <si>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</si>
  <si>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</si>
  <si>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</si>
  <si>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</si>
  <si>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</si>
  <si>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</si>
  <si>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</si>
  <si>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</si>
  <si>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</si>
  <si>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</si>
  <si>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</si>
  <si>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</si>
  <si>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</si>
  <si>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</si>
  <si>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</si>
  <si>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</si>
  <si>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</si>
  <si>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</si>
  <si>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</si>
  <si>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</si>
  <si>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</si>
  <si>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</si>
  <si>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</si>
  <si>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</si>
  <si>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</si>
  <si>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</si>
  <si>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</si>
  <si>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</si>
  <si>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</si>
  <si>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</si>
  <si>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</si>
  <si>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</si>
  <si>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</si>
  <si>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</si>
  <si>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</si>
  <si>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</si>
  <si>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</si>
  <si>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</si>
  <si>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</si>
  <si>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</si>
  <si>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</si>
  <si>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</si>
  <si>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</si>
  <si>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</si>
  <si>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</si>
  <si>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</si>
  <si>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</si>
  <si>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</si>
  <si>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</si>
  <si>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</si>
  <si>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</si>
  <si>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</si>
  <si>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</si>
  <si>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</si>
  <si>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</si>
  <si>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</si>
  <si>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</si>
  <si>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</si>
  <si>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</si>
  <si>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</si>
  <si>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</si>
  <si>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</si>
  <si>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</si>
  <si>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</si>
  <si>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</si>
  <si>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</si>
  <si>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</si>
  <si>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</si>
  <si>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</si>
  <si>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</si>
  <si>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</si>
  <si>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</si>
  <si>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</si>
  <si>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</si>
  <si>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</si>
  <si>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</si>
  <si>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</si>
  <si>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</si>
  <si>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</si>
  <si>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</si>
  <si>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</si>
  <si>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</si>
  <si>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</si>
  <si>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</si>
  <si>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</si>
  <si>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</si>
  <si>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</si>
  <si>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</si>
  <si>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</si>
  <si>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</si>
  <si>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</si>
  <si>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</si>
  <si>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</si>
  <si>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</si>
  <si>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</si>
  <si>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</si>
  <si>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</si>
  <si>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</si>
  <si>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</si>
  <si>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</si>
  <si>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</si>
  <si>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</si>
  <si>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</si>
  <si>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</si>
  <si>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</si>
  <si>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</si>
  <si>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</si>
  <si>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</si>
  <si>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</si>
  <si>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</si>
  <si>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</si>
  <si>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</si>
  <si>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</si>
  <si>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</si>
  <si>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</si>
  <si>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</si>
  <si>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</si>
  <si>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</si>
  <si>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</si>
  <si>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</si>
  <si>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</si>
  <si>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</si>
  <si>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</si>
  <si>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</si>
  <si>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</si>
  <si>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</si>
  <si>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</si>
  <si>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</si>
  <si>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</si>
  <si>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</si>
  <si>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</si>
  <si>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</si>
  <si>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</si>
  <si>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</si>
  <si>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</si>
  <si>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</si>
  <si>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</si>
  <si>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</si>
  <si>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</si>
  <si>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</si>
  <si>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</si>
  <si>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</si>
  <si>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</si>
  <si>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</si>
  <si>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</si>
  <si>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</si>
  <si>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</si>
  <si>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</si>
  <si>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</si>
  <si>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</si>
  <si>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</si>
  <si>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</si>
  <si>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</si>
  <si>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</si>
  <si>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</si>
  <si>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</si>
  <si>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</si>
  <si>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</si>
  <si>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</si>
  <si>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</si>
  <si>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</si>
  <si>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</si>
  <si>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</si>
  <si>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</si>
  <si>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</si>
  <si>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</si>
  <si>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</si>
  <si>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</si>
  <si>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</si>
  <si>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</si>
  <si>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</si>
  <si>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</si>
  <si>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</si>
  <si>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</si>
  <si>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</si>
  <si>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</si>
  <si>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</si>
  <si>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</si>
  <si>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</si>
  <si>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</si>
  <si>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</si>
  <si>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</si>
  <si>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</si>
  <si>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</si>
  <si>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</si>
  <si>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</si>
  <si>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</si>
  <si>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</si>
  <si>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</si>
  <si>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</si>
  <si>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</si>
  <si>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</si>
  <si>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</si>
  <si>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</si>
  <si>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</si>
  <si>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</si>
  <si>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</si>
  <si>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</si>
  <si>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</si>
  <si>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</si>
  <si>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</si>
  <si>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</si>
  <si>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</si>
  <si>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</si>
  <si>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</si>
  <si>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</si>
  <si>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</si>
  <si>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</si>
  <si>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</si>
  <si>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</si>
  <si>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</si>
  <si>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</si>
  <si>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</si>
  <si>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</si>
  <si>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</si>
  <si>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</si>
  <si>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</si>
  <si>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</si>
  <si>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</si>
  <si>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</si>
  <si>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</si>
  <si>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</si>
  <si>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</si>
  <si>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</si>
  <si>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</si>
  <si>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</si>
  <si>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</si>
  <si>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</si>
  <si>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</si>
  <si>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</si>
  <si>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</si>
  <si>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</si>
  <si>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</si>
  <si>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</si>
  <si>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</si>
  <si>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</si>
  <si>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</si>
  <si>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</si>
  <si>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</si>
  <si>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</si>
  <si>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</si>
  <si>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</si>
  <si>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</si>
  <si>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</si>
  <si>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</si>
  <si>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</si>
  <si>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</si>
  <si>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</si>
  <si>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</si>
  <si>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</si>
  <si>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</si>
  <si>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</si>
  <si>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</si>
  <si>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</si>
  <si>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</si>
  <si>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</si>
  <si>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</si>
  <si>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</si>
  <si>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</si>
  <si>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</si>
  <si>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</si>
  <si>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</si>
  <si>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</si>
  <si>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</si>
  <si>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</si>
  <si>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</si>
  <si>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</si>
  <si>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</si>
  <si>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</si>
  <si>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</si>
  <si>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</si>
  <si>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</si>
  <si>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</si>
  <si>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</si>
  <si>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</si>
  <si>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</si>
  <si>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</si>
  <si>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</si>
  <si>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</si>
  <si>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</si>
  <si>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</si>
  <si>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</si>
  <si>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</si>
  <si>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</si>
  <si>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</si>
  <si>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</si>
  <si>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</si>
  <si>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</si>
  <si>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</si>
  <si>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</si>
  <si>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</si>
  <si>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</si>
  <si>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</si>
  <si>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</si>
  <si>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</si>
  <si>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</si>
  <si>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</si>
  <si>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</si>
  <si>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</si>
  <si>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</si>
  <si>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</si>
  <si>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</si>
  <si>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</si>
  <si>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</si>
  <si>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</si>
  <si>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</si>
  <si>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</si>
  <si>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</si>
  <si>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</si>
  <si>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</si>
  <si>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</si>
  <si>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</si>
  <si>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</si>
  <si>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</si>
  <si>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</si>
  <si>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</si>
  <si>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</si>
  <si>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</si>
  <si>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</si>
  <si>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</si>
  <si>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</si>
  <si>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</si>
  <si>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</si>
  <si>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</si>
  <si>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</si>
  <si>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</si>
  <si>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</si>
  <si>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</si>
  <si>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</si>
  <si>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</si>
  <si>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</si>
  <si>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</si>
  <si>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</si>
  <si>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</si>
  <si>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</si>
  <si>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</si>
  <si>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</si>
  <si>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</si>
  <si>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</si>
  <si>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</si>
  <si>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</si>
  <si>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</si>
  <si>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</si>
  <si>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</si>
  <si>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</si>
  <si>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</si>
  <si>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</si>
  <si>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</si>
  <si>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</si>
  <si>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</si>
  <si>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</si>
  <si>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</si>
  <si>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</si>
  <si>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</si>
  <si>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</si>
  <si>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</si>
  <si>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</si>
  <si>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</si>
  <si>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</si>
  <si>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</si>
  <si>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</si>
  <si>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</si>
  <si>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</si>
  <si>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</si>
  <si>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</si>
  <si>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</si>
  <si>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</si>
  <si>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</si>
  <si>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</si>
  <si>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</si>
  <si>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</si>
  <si>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</si>
  <si>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</si>
  <si>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</si>
  <si>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</si>
  <si>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</si>
  <si>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</si>
  <si>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</si>
  <si>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</si>
  <si>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</si>
  <si>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</si>
  <si>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</si>
  <si>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</si>
  <si>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</si>
  <si>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</si>
  <si>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</si>
  <si>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</si>
  <si>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</si>
  <si>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</si>
  <si>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</si>
  <si>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</si>
  <si>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</si>
  <si>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</si>
  <si>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</si>
  <si>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</si>
  <si>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</si>
  <si>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</si>
  <si>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</si>
  <si>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</si>
  <si>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</si>
  <si>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</si>
  <si>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</si>
  <si>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</si>
  <si>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</si>
  <si>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</si>
  <si>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</si>
  <si>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</si>
  <si>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</si>
  <si>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</si>
  <si>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</si>
  <si>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</si>
  <si>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</si>
  <si>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</si>
  <si>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</si>
  <si>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</si>
  <si>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</si>
  <si>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</si>
  <si>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</si>
  <si>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</si>
  <si>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</si>
  <si>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</si>
  <si>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</si>
  <si>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</si>
  <si>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</si>
  <si>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</si>
  <si>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</si>
  <si>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</si>
  <si>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</si>
  <si>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</si>
  <si>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</si>
  <si>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</si>
  <si>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</si>
  <si>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</si>
  <si>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</si>
  <si>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</si>
  <si>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</si>
  <si>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</si>
  <si>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</si>
  <si>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</si>
  <si>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</si>
  <si>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</si>
  <si>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</si>
  <si>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</si>
  <si>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</si>
  <si>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</si>
  <si>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</si>
  <si>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</si>
  <si>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</si>
  <si>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</si>
  <si>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</si>
  <si>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</si>
  <si>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</si>
  <si>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</si>
  <si>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</si>
  <si>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</si>
  <si>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</si>
  <si>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</si>
  <si>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</si>
  <si>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</si>
  <si>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</si>
  <si>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</si>
  <si>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</si>
  <si>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</si>
  <si>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</si>
  <si>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</si>
  <si>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</si>
  <si>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</si>
  <si>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</si>
  <si>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</si>
  <si>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</si>
  <si>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</si>
  <si>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</si>
  <si>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</si>
  <si>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</si>
  <si>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</si>
  <si>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</si>
  <si>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</si>
  <si>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</si>
  <si>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</si>
  <si>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</si>
  <si>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</si>
  <si>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</si>
  <si>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</si>
  <si>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</si>
  <si>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</si>
  <si>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</si>
  <si>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</si>
  <si>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</si>
  <si>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</si>
  <si>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</si>
  <si>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</si>
  <si>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</si>
  <si>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</si>
  <si>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</si>
  <si>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</si>
  <si>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</si>
  <si>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</si>
  <si>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</si>
  <si>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</si>
  <si>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</si>
  <si>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</si>
  <si>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</si>
  <si>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</si>
  <si>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</si>
  <si>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</si>
  <si>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</si>
  <si>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</si>
  <si>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</si>
  <si>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</si>
  <si>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</si>
  <si>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</si>
  <si>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</si>
  <si>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</si>
  <si>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</si>
  <si>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</si>
  <si>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</si>
  <si>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</si>
  <si>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</si>
  <si>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</si>
  <si>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</si>
  <si>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</si>
  <si>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</si>
  <si>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</si>
  <si>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</si>
  <si>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</si>
  <si>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</si>
  <si>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</si>
  <si>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</si>
  <si>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</si>
  <si>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</si>
  <si>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</si>
  <si>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</si>
  <si>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</si>
  <si>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</si>
  <si>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</si>
  <si>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</si>
  <si>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</si>
  <si>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</si>
  <si>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</si>
  <si>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</si>
  <si>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</si>
  <si>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</si>
  <si>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</si>
  <si>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</si>
  <si>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</si>
  <si>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</si>
  <si>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</si>
  <si>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</si>
  <si>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</si>
  <si>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</si>
  <si>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</si>
  <si>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</si>
  <si>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</si>
  <si>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</si>
  <si>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</si>
  <si>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</si>
  <si>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</si>
  <si>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</si>
  <si>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</si>
  <si>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</si>
  <si>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</si>
  <si>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</si>
  <si>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</si>
  <si>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</si>
  <si>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</si>
  <si>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</si>
  <si>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</si>
  <si>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</si>
  <si>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</si>
  <si>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</si>
  <si>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</si>
  <si>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</si>
  <si>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</si>
  <si>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</si>
  <si>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</si>
  <si>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</si>
  <si>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</si>
  <si>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</si>
  <si>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</si>
  <si>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</si>
  <si>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</si>
  <si>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</si>
  <si>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</si>
  <si>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</si>
  <si>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</si>
  <si>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</si>
  <si>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</si>
  <si>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</si>
  <si>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</si>
  <si>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</si>
  <si>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</si>
  <si>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</si>
  <si>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</si>
  <si>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</si>
  <si>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</si>
  <si>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</si>
  <si>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</si>
  <si>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</si>
  <si>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</si>
  <si>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</si>
  <si>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</si>
  <si>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</si>
  <si>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</si>
  <si>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</si>
  <si>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</si>
  <si>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</si>
  <si>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</si>
  <si>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</si>
  <si>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</si>
  <si>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</si>
  <si>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</si>
  <si>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</si>
  <si>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</si>
  <si>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</si>
  <si>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</si>
  <si>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</si>
  <si>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</si>
  <si>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</si>
  <si>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</si>
  <si>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</si>
  <si>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</si>
  <si>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</si>
  <si>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</si>
  <si>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</si>
  <si>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</si>
  <si>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</si>
  <si>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</si>
  <si>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</si>
  <si>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</si>
  <si>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</si>
  <si>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</si>
  <si>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</si>
  <si>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</si>
  <si>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</si>
  <si>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</si>
  <si>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</si>
  <si>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</si>
  <si>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</si>
  <si>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</si>
  <si>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</si>
  <si>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</si>
  <si>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</si>
  <si>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</si>
  <si>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</si>
  <si>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</si>
  <si>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</si>
  <si>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</si>
  <si>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</si>
  <si>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</si>
  <si>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</si>
  <si>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</si>
  <si>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</si>
  <si>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</si>
  <si>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</si>
  <si>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</si>
  <si>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</si>
  <si>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</si>
  <si>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</si>
  <si>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</si>
  <si>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</si>
  <si>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</si>
  <si>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</si>
  <si>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</si>
  <si>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</si>
  <si>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</si>
  <si>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</si>
  <si>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</si>
  <si>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</si>
  <si>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</si>
  <si>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</si>
  <si>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</si>
  <si>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</si>
  <si>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</si>
  <si>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</si>
  <si>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</si>
  <si>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</si>
  <si>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</si>
  <si>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</si>
  <si>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</si>
  <si>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</si>
  <si>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</si>
  <si>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</si>
  <si>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</si>
  <si>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</si>
  <si>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</si>
  <si>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</si>
  <si>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</si>
  <si>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</si>
  <si>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</si>
  <si>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</si>
  <si>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</si>
  <si>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</si>
  <si>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</si>
  <si>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</si>
  <si>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</si>
  <si>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</si>
  <si>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</si>
  <si>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</si>
  <si>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</si>
  <si>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</si>
  <si>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</si>
  <si>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</si>
  <si>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</si>
  <si>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</si>
  <si>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</si>
  <si>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</si>
  <si>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</si>
  <si>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</si>
  <si>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</si>
  <si>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</si>
  <si>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</si>
  <si>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</si>
  <si>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</si>
  <si>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</si>
  <si>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</si>
  <si>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</si>
  <si>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</si>
  <si>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</si>
  <si>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</si>
  <si>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</si>
  <si>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</si>
  <si>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</si>
  <si>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</si>
  <si>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</si>
  <si>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</si>
  <si>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</si>
  <si>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</si>
  <si>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</si>
  <si>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</si>
  <si>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</si>
  <si>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</si>
  <si>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</si>
  <si>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</si>
  <si>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</si>
  <si>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</si>
  <si>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</si>
  <si>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</si>
  <si>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</si>
  <si>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</si>
  <si>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</si>
  <si>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</si>
  <si>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</si>
  <si>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</si>
  <si>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</si>
  <si>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</si>
  <si>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</si>
  <si>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</si>
  <si>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</si>
  <si>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</si>
  <si>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</si>
  <si>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</si>
  <si>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</si>
  <si>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</si>
  <si>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</si>
  <si>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</si>
  <si>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</si>
  <si>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</si>
  <si>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</si>
  <si>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</si>
  <si>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</si>
  <si>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</si>
  <si>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</si>
  <si>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</si>
  <si>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</si>
  <si>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</si>
  <si>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</si>
  <si>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</si>
  <si>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</si>
  <si>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</si>
  <si>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</si>
  <si>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</si>
  <si>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</si>
  <si>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</si>
  <si>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</si>
  <si>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</si>
  <si>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</si>
  <si>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</si>
  <si>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</si>
  <si>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</si>
  <si>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</si>
  <si>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</si>
  <si>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</si>
  <si>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</si>
  <si>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</si>
  <si>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</si>
  <si>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</si>
  <si>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</si>
  <si>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</si>
  <si>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</si>
  <si>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</si>
  <si>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</si>
  <si>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</si>
  <si>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</si>
  <si>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</si>
  <si>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</si>
  <si>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</si>
  <si>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</si>
  <si>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</si>
  <si>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</si>
  <si>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</si>
  <si>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</si>
  <si>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</si>
  <si>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</si>
  <si>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</si>
  <si>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</si>
  <si>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</si>
  <si>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</si>
  <si>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</si>
  <si>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</si>
  <si>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</si>
  <si>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</si>
  <si>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</si>
  <si>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</si>
  <si>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</si>
  <si>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</si>
  <si>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</si>
  <si>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</si>
  <si>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</si>
  <si>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</si>
  <si>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</si>
  <si>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</si>
  <si>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</si>
  <si>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</si>
  <si>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</si>
  <si>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</si>
  <si>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</si>
  <si>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</si>
  <si>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</si>
  <si>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</si>
  <si>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</si>
  <si>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</si>
  <si>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</si>
  <si>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</si>
  <si>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</si>
  <si>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</si>
  <si>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</si>
  <si>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</si>
  <si>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</si>
  <si>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</si>
  <si>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</si>
  <si>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</si>
  <si>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</si>
  <si>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</si>
  <si>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</si>
  <si>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</si>
  <si>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</si>
  <si>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</si>
  <si>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</si>
  <si>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</si>
  <si>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</si>
  <si>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</si>
  <si>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</si>
  <si>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</si>
  <si>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</si>
  <si>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</si>
  <si>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</si>
  <si>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</si>
  <si>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</si>
  <si>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</si>
  <si>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</si>
  <si>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</si>
  <si>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</si>
  <si>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</si>
  <si>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</si>
  <si>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</si>
  <si>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</si>
  <si>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</si>
  <si>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</si>
  <si>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</si>
  <si>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</si>
  <si>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</si>
  <si>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</si>
  <si>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</si>
  <si>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</si>
  <si>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</si>
  <si>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</si>
  <si>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</si>
  <si>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</si>
  <si>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</si>
  <si>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</si>
  <si>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</si>
  <si>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</si>
  <si>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</si>
  <si>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</si>
  <si>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</si>
  <si>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</si>
  <si>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</si>
  <si>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</si>
  <si>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</si>
  <si>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</si>
  <si>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</si>
  <si>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</si>
  <si>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</si>
  <si>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</si>
  <si>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</si>
  <si>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</si>
  <si>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</si>
  <si>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</si>
  <si>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</si>
  <si>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</si>
  <si>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</si>
  <si>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</si>
  <si>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</si>
  <si>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</si>
  <si>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</si>
  <si>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</si>
  <si>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</si>
  <si>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</si>
  <si>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</si>
  <si>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</si>
  <si>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</si>
  <si>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</si>
  <si>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</si>
  <si>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</si>
  <si>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</si>
  <si>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</si>
  <si>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</si>
  <si>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</si>
  <si>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</si>
  <si>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</si>
  <si>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</si>
  <si>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</si>
  <si>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</si>
  <si>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</si>
  <si>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</si>
  <si>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</si>
  <si>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</si>
  <si>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</si>
  <si>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</si>
  <si>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</si>
  <si>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</si>
  <si>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</si>
  <si>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</si>
  <si>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</si>
  <si>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</si>
  <si>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</si>
  <si>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</si>
  <si>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</si>
  <si>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</si>
  <si>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</si>
  <si>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</si>
  <si>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</si>
  <si>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</si>
  <si>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</si>
  <si>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</si>
  <si>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</si>
  <si>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</si>
  <si>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</si>
  <si>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</si>
  <si>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</si>
  <si>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</si>
  <si>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</si>
  <si>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</si>
  <si>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</si>
  <si>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</si>
  <si>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</si>
  <si>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</si>
  <si>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</si>
  <si>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</si>
  <si>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</si>
  <si>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</si>
  <si>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</si>
  <si>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</si>
  <si>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</si>
  <si>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</si>
  <si>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</si>
  <si>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</si>
  <si>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</si>
  <si>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</si>
  <si>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</si>
  <si>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</si>
  <si>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</si>
  <si>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</si>
  <si>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</si>
  <si>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</si>
  <si>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</si>
  <si>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</si>
  <si>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</si>
  <si>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</si>
  <si>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</si>
  <si>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</si>
  <si>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</si>
  <si>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</si>
  <si>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</si>
  <si>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</si>
  <si>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</si>
  <si>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</si>
  <si>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</si>
  <si>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</si>
  <si>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</si>
  <si>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</si>
  <si>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</si>
  <si>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</si>
  <si>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</si>
  <si>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</si>
  <si>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</si>
  <si>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</si>
  <si>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</si>
  <si>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</si>
  <si>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</si>
  <si>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</si>
  <si>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</si>
  <si>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</si>
  <si>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</si>
  <si>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</si>
  <si>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</si>
  <si>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</si>
  <si>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</si>
  <si>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</si>
  <si>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</si>
  <si>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</si>
  <si>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</si>
  <si>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</si>
  <si>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</si>
  <si>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</si>
  <si>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</si>
  <si>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</si>
  <si>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</si>
  <si>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</si>
  <si>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</si>
  <si>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</si>
  <si>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</si>
  <si>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</si>
  <si>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</si>
  <si>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</si>
  <si>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</si>
  <si>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</si>
  <si>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</si>
  <si>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</si>
  <si>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</si>
  <si>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</si>
  <si>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</si>
  <si>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</si>
  <si>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</si>
  <si>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</si>
  <si>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</si>
  <si>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</si>
  <si>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</si>
  <si>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</si>
  <si>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</si>
  <si>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</si>
  <si>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</si>
  <si>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</si>
  <si>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</si>
  <si>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</si>
  <si>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</si>
  <si>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</si>
  <si>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</si>
  <si>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</si>
  <si>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</si>
  <si>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</si>
  <si>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</si>
  <si>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</si>
  <si>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</si>
  <si>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</si>
  <si>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</si>
  <si>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</si>
  <si>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</si>
  <si>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</si>
  <si>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</si>
  <si>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</si>
  <si>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</si>
  <si>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</si>
  <si>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</si>
  <si>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</si>
  <si>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</si>
  <si>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</si>
  <si>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</si>
  <si>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</si>
  <si>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</si>
  <si>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</si>
  <si>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</si>
  <si>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</si>
  <si>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</si>
  <si>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</si>
  <si>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</si>
  <si>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</si>
  <si>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</si>
  <si>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</si>
  <si>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</si>
  <si>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</si>
  <si>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</si>
  <si>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</si>
  <si>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</si>
  <si>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</si>
  <si>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</si>
  <si>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</si>
  <si>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</si>
  <si>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</si>
  <si>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</si>
  <si>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</si>
  <si>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</si>
  <si>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</si>
  <si>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</si>
  <si>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</si>
  <si>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</si>
  <si>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</si>
  <si>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</si>
  <si>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</si>
  <si>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</si>
  <si>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</si>
  <si>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</si>
  <si>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</si>
  <si>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</si>
  <si>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</si>
  <si>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</si>
  <si>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</si>
  <si>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</si>
  <si>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</si>
  <si>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</si>
  <si>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</si>
  <si>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</si>
  <si>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</si>
  <si>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</si>
  <si>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</si>
  <si>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</si>
  <si>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</si>
  <si>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</si>
  <si>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</si>
  <si>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</si>
  <si>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</si>
  <si>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</si>
  <si>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</si>
  <si>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</si>
  <si>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</si>
  <si>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</si>
  <si>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</si>
  <si>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</si>
  <si>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</si>
  <si>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</si>
  <si>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</si>
  <si>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</si>
  <si>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</si>
  <si>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</si>
  <si>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</si>
  <si>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</si>
  <si>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</si>
  <si>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</si>
  <si>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</si>
  <si>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</si>
  <si>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</si>
  <si>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</si>
  <si>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</si>
  <si>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</si>
  <si>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</si>
  <si>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</si>
  <si>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</si>
  <si>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</si>
  <si>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</si>
  <si>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</si>
  <si>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</si>
  <si>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</si>
  <si>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</si>
  <si>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</si>
  <si>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</si>
  <si>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</si>
  <si>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</si>
  <si>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</si>
  <si>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</si>
  <si>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</si>
  <si>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</si>
  <si>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</si>
  <si>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</si>
  <si>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</si>
  <si>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</si>
  <si>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</si>
  <si>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</si>
  <si>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</si>
  <si>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</si>
  <si>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</si>
  <si>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</si>
  <si>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</si>
  <si>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</si>
  <si>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</si>
  <si>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</si>
  <si>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</si>
  <si>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</si>
  <si>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</si>
  <si>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</si>
  <si>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</si>
  <si>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</si>
  <si>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</si>
  <si>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</si>
  <si>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</si>
  <si>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</si>
  <si>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</si>
  <si>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</si>
  <si>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</si>
  <si>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</si>
  <si>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</si>
  <si>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</si>
  <si>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</si>
  <si>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</si>
  <si>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</si>
  <si>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</si>
  <si>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</si>
  <si>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</si>
  <si>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</si>
  <si>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</si>
  <si>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</si>
  <si>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</si>
  <si>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</si>
  <si>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</si>
  <si>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</si>
  <si>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</si>
  <si>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</si>
  <si>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</si>
  <si>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</si>
  <si>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</si>
  <si>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</si>
  <si>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</si>
  <si>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</si>
  <si>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</si>
  <si>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</si>
  <si>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</si>
  <si>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</si>
  <si>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</si>
  <si>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</si>
  <si>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</si>
  <si>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</si>
  <si>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</si>
  <si>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</si>
  <si>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</si>
  <si>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</si>
  <si>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</si>
  <si>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</si>
  <si>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</si>
  <si>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</si>
  <si>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</si>
  <si>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</si>
  <si>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</si>
  <si>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</si>
  <si>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</si>
  <si>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</si>
  <si>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</si>
  <si>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</si>
  <si>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</si>
  <si>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</si>
  <si>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</si>
  <si>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</si>
  <si>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</si>
  <si>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</si>
  <si>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</si>
  <si>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</si>
  <si>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</si>
  <si>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</si>
  <si>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</si>
  <si>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</si>
  <si>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</si>
  <si>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</si>
  <si>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</si>
  <si>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</si>
  <si>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</si>
  <si>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</si>
  <si>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</si>
  <si>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</si>
  <si>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</si>
  <si>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</si>
  <si>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</si>
  <si>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</si>
  <si>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</si>
  <si>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</si>
  <si>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</si>
  <si>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</si>
  <si>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</si>
  <si>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</si>
  <si>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</si>
  <si>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</si>
  <si>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</si>
  <si>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</si>
  <si>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</si>
  <si>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</si>
  <si>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</si>
  <si>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</si>
  <si>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</si>
  <si>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</si>
  <si>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</si>
  <si>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</si>
  <si>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</si>
  <si>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</si>
  <si>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</si>
  <si>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</si>
  <si>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</si>
  <si>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</si>
  <si>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</si>
  <si>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</si>
  <si>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</si>
  <si>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</si>
  <si>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</si>
  <si>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</si>
  <si>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</si>
  <si>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</si>
  <si>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</si>
  <si>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</si>
  <si>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</si>
  <si>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</si>
  <si>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</si>
  <si>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</si>
  <si>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</si>
  <si>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</si>
  <si>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</si>
  <si>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</si>
  <si>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</si>
  <si>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</si>
  <si>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</si>
  <si>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</si>
  <si>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</si>
  <si>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</si>
  <si>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</si>
  <si>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</si>
  <si>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</si>
  <si>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</si>
  <si>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</si>
  <si>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</si>
  <si>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</si>
  <si>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</si>
  <si>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</si>
  <si>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</si>
  <si>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</si>
  <si>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</si>
  <si>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</si>
  <si>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</si>
  <si>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</si>
  <si>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</si>
  <si>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</si>
  <si>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</si>
  <si>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</si>
  <si>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</si>
  <si>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</si>
  <si>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</si>
  <si>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</si>
  <si>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</si>
  <si>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</si>
  <si>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</si>
  <si>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</si>
  <si>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</si>
  <si>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</si>
  <si>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</si>
  <si>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</si>
  <si>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</si>
  <si>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</si>
  <si>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</si>
  <si>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</si>
  <si>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</si>
  <si>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</si>
  <si>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</si>
  <si>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</si>
  <si>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</si>
  <si>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</si>
  <si>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</si>
  <si>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</si>
  <si>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</si>
  <si>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</si>
  <si>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</si>
  <si>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</si>
  <si>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</si>
  <si>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</si>
  <si>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</si>
  <si>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</si>
  <si>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</si>
  <si>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</si>
  <si>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</si>
  <si>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</si>
  <si>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</si>
  <si>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</si>
  <si>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</si>
  <si>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</si>
  <si>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</si>
  <si>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</si>
  <si>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</si>
  <si>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</si>
  <si>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</si>
  <si>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</si>
  <si>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</si>
  <si>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</si>
  <si>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</si>
  <si>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</si>
  <si>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</si>
  <si>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</si>
  <si>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</si>
  <si>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</si>
  <si>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</si>
  <si>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</si>
  <si>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</si>
  <si>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</si>
  <si>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</si>
  <si>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</si>
  <si>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</si>
  <si>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</si>
  <si>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</si>
  <si>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</si>
  <si>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</si>
  <si>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</si>
  <si>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</si>
  <si>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</si>
  <si>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</si>
  <si>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</si>
  <si>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</si>
  <si>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</si>
  <si>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</si>
  <si>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</si>
  <si>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</si>
  <si>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</si>
  <si>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</si>
  <si>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</si>
  <si>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</si>
  <si>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</si>
  <si>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</si>
  <si>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</si>
  <si>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</si>
  <si>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</si>
  <si>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</si>
  <si>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</si>
  <si>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</si>
  <si>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</si>
  <si>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</si>
  <si>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</si>
  <si>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</si>
  <si>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</si>
  <si>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</si>
  <si>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</si>
  <si>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</si>
  <si>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</si>
  <si>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</si>
  <si>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</si>
  <si>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</si>
  <si>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</si>
  <si>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</si>
  <si>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</si>
  <si>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</si>
  <si>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</si>
  <si>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</si>
  <si>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</si>
  <si>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</si>
  <si>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</si>
  <si>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</si>
  <si>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</si>
  <si>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</si>
  <si>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</si>
  <si>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</si>
  <si>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</si>
  <si>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</si>
  <si>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</si>
  <si>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</si>
  <si>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</si>
  <si>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</si>
  <si>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</si>
  <si>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</si>
  <si>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</si>
  <si>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</si>
  <si>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</si>
  <si>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</si>
  <si>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</si>
  <si>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</si>
  <si>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</si>
  <si>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</si>
  <si>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</si>
  <si>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</si>
  <si>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</si>
  <si>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</si>
  <si>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</si>
  <si>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</si>
  <si>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</si>
  <si>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</si>
  <si>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</si>
  <si>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</si>
  <si>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</si>
  <si>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</si>
  <si>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</si>
  <si>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</si>
  <si>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</si>
  <si>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</si>
  <si>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</si>
  <si>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</si>
  <si>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</si>
  <si>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</si>
  <si>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</si>
  <si>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</si>
  <si>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</si>
  <si>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</si>
  <si>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</si>
  <si>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</si>
  <si>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</si>
  <si>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</si>
  <si>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</si>
  <si>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</si>
  <si>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</si>
  <si>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</si>
  <si>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</si>
  <si>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</si>
  <si>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</si>
  <si>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</si>
  <si>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</si>
  <si>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</si>
  <si>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</si>
  <si>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</si>
  <si>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</si>
  <si>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</si>
  <si>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</si>
  <si>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</si>
  <si>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</si>
  <si>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</si>
  <si>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</si>
  <si>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</si>
  <si>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</si>
  <si>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</si>
  <si>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</si>
  <si>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</si>
  <si>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</si>
  <si>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</si>
  <si>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</si>
  <si>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</si>
  <si>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</si>
  <si>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</si>
  <si>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</si>
  <si>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</si>
  <si>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</si>
  <si>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</si>
  <si>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</si>
  <si>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</si>
  <si>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</si>
  <si>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</si>
  <si>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</si>
  <si>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</si>
  <si>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</si>
  <si>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</si>
  <si>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</si>
  <si>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</si>
  <si>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</si>
  <si>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</si>
  <si>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</si>
  <si>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</si>
  <si>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</si>
  <si>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</si>
  <si>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</si>
  <si>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</si>
  <si>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</si>
  <si>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</si>
  <si>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</si>
  <si>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</si>
  <si>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</si>
  <si>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</si>
  <si>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</si>
  <si>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</si>
  <si>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</si>
  <si>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</si>
  <si>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</si>
  <si>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</si>
  <si>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</si>
  <si>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</si>
  <si>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</si>
  <si>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</si>
  <si>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</si>
  <si>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</si>
  <si>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</si>
  <si>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</si>
  <si>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</si>
  <si>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</si>
  <si>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</si>
  <si>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</si>
  <si>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</si>
  <si>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</si>
  <si>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</si>
  <si>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</si>
  <si>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</si>
  <si>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</si>
  <si>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</si>
  <si>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</si>
  <si>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</si>
  <si>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</si>
  <si>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</si>
  <si>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</si>
  <si>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</si>
  <si>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</si>
  <si>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</si>
  <si>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</si>
  <si>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</si>
  <si>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</si>
  <si>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</si>
  <si>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</si>
  <si>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</si>
  <si>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</si>
  <si>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</si>
  <si>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</si>
  <si>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</si>
  <si>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</si>
  <si>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</si>
  <si>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</si>
  <si>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</si>
  <si>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</si>
  <si>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</si>
  <si>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</si>
  <si>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</si>
  <si>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</si>
  <si>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</si>
  <si>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</si>
  <si>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</si>
  <si>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</si>
  <si>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</si>
  <si>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</si>
  <si>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</si>
  <si>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</si>
  <si>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</si>
  <si>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</si>
  <si>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</si>
  <si>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</si>
  <si>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</si>
  <si>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</si>
  <si>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</si>
  <si>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</si>
  <si>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</si>
  <si>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</si>
  <si>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</si>
  <si>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</si>
  <si>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</si>
  <si>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</si>
  <si>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</si>
  <si>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</si>
  <si>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</si>
  <si>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</si>
  <si>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</si>
  <si>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</si>
  <si>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</si>
  <si>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</si>
  <si>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</si>
  <si>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</si>
  <si>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</si>
  <si>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</si>
  <si>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</si>
  <si>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</si>
  <si>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</si>
  <si>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</si>
  <si>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</si>
  <si>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</si>
  <si>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</si>
  <si>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</si>
  <si>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</si>
  <si>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</si>
  <si>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</si>
  <si>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</si>
  <si>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</si>
  <si>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</si>
  <si>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</si>
  <si>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</si>
  <si>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</si>
  <si>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</si>
  <si>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</si>
  <si>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</si>
  <si>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</si>
  <si>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</si>
  <si>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</si>
  <si>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</si>
  <si>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</si>
  <si>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</si>
  <si>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</si>
  <si>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</si>
  <si>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</si>
  <si>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</si>
  <si>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</si>
  <si>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</si>
  <si>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</si>
  <si>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</si>
  <si>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</si>
  <si>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</si>
  <si>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</si>
  <si>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</si>
  <si>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</si>
  <si>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</si>
  <si>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</si>
  <si>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</si>
  <si>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</si>
  <si>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</si>
  <si>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</si>
  <si>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</si>
  <si>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</si>
  <si>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</si>
  <si>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</si>
  <si>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</si>
  <si>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</si>
  <si>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</si>
  <si>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</si>
  <si>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</si>
  <si>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</si>
  <si>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</si>
  <si>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</si>
  <si>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</si>
  <si>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</si>
  <si>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</si>
  <si>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</si>
  <si>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</si>
  <si>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</si>
  <si>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</si>
  <si>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</si>
  <si>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</si>
  <si>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</si>
  <si>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</si>
  <si>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</si>
  <si>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</si>
  <si>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</si>
  <si>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</si>
  <si>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</si>
  <si>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</si>
  <si>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</si>
  <si>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</si>
  <si>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</si>
  <si>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</si>
  <si>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</si>
  <si>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</si>
  <si>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</si>
  <si>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</si>
  <si>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</si>
  <si>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</si>
  <si>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</si>
  <si>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</si>
  <si>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</si>
  <si>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</si>
  <si>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</si>
  <si>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</si>
  <si>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</si>
  <si>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</si>
  <si>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</si>
  <si>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</si>
  <si>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</si>
  <si>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</si>
  <si>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</si>
  <si>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</si>
  <si>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</si>
  <si>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</si>
  <si>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</si>
  <si>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</si>
  <si>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</si>
  <si>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</si>
  <si>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</si>
  <si>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</si>
  <si>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</si>
  <si>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</si>
  <si>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</si>
  <si>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</si>
  <si>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</si>
  <si>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</si>
  <si>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</si>
  <si>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</si>
  <si>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</si>
  <si>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</si>
  <si>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</si>
  <si>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</si>
  <si>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</si>
  <si>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</si>
  <si>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</si>
  <si>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</si>
  <si>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</si>
  <si>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</si>
  <si>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</si>
  <si>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</si>
  <si>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</si>
  <si>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</si>
  <si>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</si>
  <si>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</si>
  <si>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</si>
  <si>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</si>
  <si>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</si>
  <si>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</si>
  <si>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</si>
  <si>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</si>
  <si>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</si>
  <si>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</si>
  <si>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</si>
  <si>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</si>
  <si>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</si>
  <si>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</si>
  <si>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</si>
  <si>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</si>
  <si>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</si>
  <si>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</si>
  <si>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</si>
  <si>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</si>
  <si>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</si>
  <si>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</si>
  <si>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</si>
  <si>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</si>
  <si>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</si>
  <si>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</si>
  <si>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</si>
  <si>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</si>
  <si>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</si>
  <si>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</si>
  <si>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</si>
  <si>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</si>
  <si>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</si>
  <si>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</si>
  <si>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</si>
  <si>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</si>
  <si>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</si>
  <si>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</si>
  <si>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</si>
  <si>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</si>
  <si>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</si>
  <si>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</si>
  <si>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</si>
  <si>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</si>
  <si>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</si>
  <si>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</si>
  <si>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</si>
  <si>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</si>
  <si>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</si>
  <si>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</si>
  <si>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</si>
  <si>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</si>
  <si>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</si>
  <si>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</si>
  <si>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</si>
  <si>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</si>
  <si>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</si>
  <si>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</si>
  <si>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</si>
  <si>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</si>
  <si>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</si>
  <si>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</si>
  <si>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</si>
  <si>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</si>
  <si>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</si>
  <si>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</si>
  <si>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</si>
  <si>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</si>
  <si>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</si>
  <si>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</si>
  <si>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</si>
  <si>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</si>
  <si>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</si>
  <si>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</si>
  <si>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</si>
  <si>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</si>
  <si>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</si>
  <si>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</si>
  <si>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</si>
  <si>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</si>
  <si>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</si>
  <si>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</si>
  <si>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</si>
  <si>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</si>
  <si>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</si>
  <si>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</si>
  <si>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</si>
  <si>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</si>
  <si>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</si>
  <si>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</si>
  <si>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</si>
  <si>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</si>
  <si>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</si>
  <si>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</si>
  <si>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</si>
  <si>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</si>
  <si>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</si>
  <si>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</si>
  <si>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</si>
  <si>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</si>
  <si>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</si>
  <si>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</si>
  <si>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</si>
  <si>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</si>
  <si>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</si>
  <si>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</si>
  <si>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</si>
  <si>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</si>
  <si>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</si>
  <si>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</si>
  <si>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</si>
  <si>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</si>
  <si>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</si>
  <si>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</si>
  <si>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</si>
  <si>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</si>
  <si>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</si>
  <si>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</si>
  <si>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</si>
  <si>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</si>
  <si>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</si>
  <si>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</si>
  <si>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</si>
  <si>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</si>
  <si>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</si>
  <si>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</si>
  <si>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</si>
  <si>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</si>
  <si>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</si>
  <si>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</si>
  <si>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</si>
  <si>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</si>
  <si>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</si>
  <si>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</si>
  <si>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</si>
  <si>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</si>
  <si>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</si>
  <si>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</si>
  <si>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</si>
  <si>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</si>
  <si>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</si>
  <si>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</si>
  <si>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</si>
  <si>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</si>
  <si>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</si>
  <si>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</si>
  <si>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</si>
  <si>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</si>
  <si>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</si>
  <si>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</si>
  <si>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</si>
  <si>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</si>
  <si>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</si>
  <si>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</si>
  <si>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</si>
  <si>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</si>
  <si>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</si>
  <si>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</si>
  <si>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</si>
  <si>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</si>
  <si>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</si>
  <si>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</si>
  <si>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</si>
  <si>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</si>
  <si>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</si>
  <si>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</si>
  <si>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</si>
  <si>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</si>
  <si>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</si>
  <si>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</si>
  <si>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</si>
  <si>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</si>
  <si>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</si>
  <si>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</si>
  <si>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</si>
  <si>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</si>
  <si>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</si>
  <si>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</si>
  <si>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</si>
  <si>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</si>
  <si>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</si>
  <si>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</si>
  <si>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</si>
  <si>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</si>
  <si>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</si>
  <si>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</si>
  <si>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</si>
  <si>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</si>
  <si>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</si>
  <si>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</si>
  <si>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</si>
  <si>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</si>
  <si>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</si>
  <si>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</si>
  <si>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</si>
  <si>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</si>
  <si>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</si>
  <si>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</si>
  <si>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</si>
  <si>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</si>
  <si>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</si>
  <si>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</si>
  <si>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</si>
  <si>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</si>
  <si>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</si>
  <si>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</si>
  <si>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</si>
  <si>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</si>
  <si>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</si>
  <si>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</si>
  <si>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</si>
  <si>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</si>
  <si>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</si>
  <si>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</si>
  <si>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</si>
  <si>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</si>
  <si>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</si>
  <si>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</si>
  <si>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</si>
  <si>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</si>
  <si>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</si>
  <si>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</si>
  <si>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</si>
  <si>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</si>
  <si>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</si>
  <si>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</si>
  <si>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</si>
  <si>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</si>
  <si>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</si>
  <si>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</si>
  <si>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</si>
  <si>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</si>
  <si>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</si>
  <si>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</si>
  <si>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</si>
  <si>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</si>
  <si>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</si>
  <si>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</si>
  <si>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</si>
  <si>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</si>
  <si>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</si>
  <si>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</si>
  <si>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</si>
  <si>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</si>
  <si>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</si>
  <si>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</si>
  <si>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</si>
  <si>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</si>
  <si>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</si>
  <si>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</si>
  <si>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</si>
  <si>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</si>
  <si>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</si>
  <si>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</si>
  <si>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</si>
  <si>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</si>
  <si>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</si>
  <si>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</si>
  <si>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</si>
  <si>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</si>
  <si>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</si>
  <si>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</si>
  <si>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</si>
  <si>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</si>
  <si>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</si>
  <si>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</si>
  <si>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</si>
  <si>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</si>
  <si>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</si>
  <si>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</si>
  <si>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</si>
  <si>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</si>
  <si>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</si>
  <si>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</si>
  <si>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</si>
  <si>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</si>
  <si>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</si>
  <si>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</si>
  <si>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</si>
  <si>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</si>
  <si>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</si>
  <si>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</si>
  <si>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</si>
  <si>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</si>
  <si>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</si>
  <si>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</si>
  <si>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</si>
  <si>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</si>
  <si>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</si>
  <si>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</si>
  <si>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</si>
  <si>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</si>
  <si>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</si>
  <si>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</si>
  <si>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</si>
  <si>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</si>
  <si>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</si>
  <si>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</si>
  <si>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</si>
  <si>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</si>
  <si>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</si>
  <si>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</si>
  <si>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</si>
  <si>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</si>
  <si>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</si>
  <si>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</si>
  <si>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</si>
  <si>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</si>
  <si>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</si>
  <si>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</si>
  <si>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</si>
  <si>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</si>
  <si>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</si>
  <si>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</si>
  <si>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</si>
  <si>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</si>
  <si>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</si>
  <si>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</si>
  <si>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</si>
  <si>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</si>
  <si>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</si>
  <si>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</si>
  <si>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</si>
  <si>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</si>
  <si>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</si>
  <si>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</si>
  <si>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</si>
  <si>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</si>
  <si>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</si>
  <si>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</si>
  <si>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</si>
  <si>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</si>
  <si>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</si>
  <si>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</si>
  <si>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</si>
  <si>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</si>
  <si>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</si>
  <si>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</si>
  <si>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</si>
  <si>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</si>
  <si>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</si>
  <si>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</si>
  <si>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</si>
  <si>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</si>
  <si>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</si>
  <si>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</si>
  <si>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</si>
  <si>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</si>
  <si>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</si>
  <si>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</si>
  <si>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</si>
  <si>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</si>
  <si>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</si>
  <si>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</si>
  <si>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</si>
  <si>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</si>
  <si>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</si>
  <si>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</si>
  <si>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</si>
  <si>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</si>
  <si>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</si>
  <si>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</si>
  <si>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</si>
  <si>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</si>
  <si>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</si>
  <si>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</si>
  <si>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</si>
  <si>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</si>
  <si>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</si>
  <si>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</si>
  <si>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</si>
  <si>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</si>
  <si>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</si>
  <si>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</si>
  <si>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</si>
  <si>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</si>
  <si>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</si>
  <si>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</si>
  <si>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</si>
  <si>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</si>
  <si>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</si>
  <si>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</si>
  <si>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</si>
  <si>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</si>
  <si>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</si>
  <si>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</si>
  <si>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</si>
  <si>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</si>
  <si>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</si>
  <si>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</si>
  <si>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</si>
  <si>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</si>
  <si>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</si>
  <si>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</si>
  <si>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</si>
  <si>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</si>
  <si>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</si>
  <si>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</si>
  <si>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</si>
  <si>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</si>
  <si>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</si>
  <si>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</si>
  <si>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</si>
  <si>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</si>
  <si>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</si>
  <si>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</si>
  <si>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</si>
  <si>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</si>
  <si>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</si>
  <si>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</si>
  <si>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</si>
  <si>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</si>
  <si>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</si>
  <si>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</si>
  <si>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</si>
  <si>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</si>
  <si>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</si>
  <si>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</si>
  <si>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</si>
  <si>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</si>
  <si>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</si>
  <si>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</si>
  <si>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</si>
  <si>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</si>
  <si>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</si>
  <si>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</si>
  <si>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</si>
  <si>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</si>
  <si>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</si>
  <si>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</si>
  <si>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</si>
  <si>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</si>
  <si>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</si>
  <si>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</si>
  <si>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</si>
  <si>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</si>
  <si>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</si>
  <si>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</si>
  <si>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</si>
  <si>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</si>
  <si>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</si>
  <si>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</si>
  <si>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</si>
  <si>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</si>
  <si>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</si>
  <si>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</si>
  <si>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</si>
  <si>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</si>
  <si>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</si>
  <si>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</si>
  <si>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</si>
  <si>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</si>
  <si>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</si>
  <si>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</si>
  <si>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</si>
  <si>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</si>
  <si>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</si>
  <si>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</si>
  <si>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</si>
  <si>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</si>
  <si>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</si>
  <si>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</si>
  <si>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</si>
  <si>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</si>
  <si>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</si>
  <si>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</si>
  <si>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</si>
  <si>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</si>
  <si>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</si>
  <si>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</si>
  <si>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</si>
  <si>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</si>
  <si>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</si>
  <si>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</si>
  <si>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</si>
  <si>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</si>
  <si>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</si>
  <si>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</si>
  <si>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</si>
  <si>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</si>
  <si>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</si>
  <si>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</si>
  <si>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</si>
  <si>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</si>
  <si>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</si>
  <si>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</si>
  <si>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</si>
  <si>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</si>
  <si>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</si>
  <si>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</si>
  <si>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</si>
  <si>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</si>
  <si>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</si>
  <si>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</si>
  <si>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</si>
  <si>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</si>
  <si>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</si>
  <si>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</si>
  <si>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</si>
  <si>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</si>
  <si>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</si>
  <si>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</si>
  <si>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</si>
  <si>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</si>
  <si>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</si>
  <si>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</si>
  <si>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</si>
  <si>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</si>
  <si>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</si>
  <si>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</si>
  <si>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</si>
  <si>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</si>
  <si>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</si>
  <si>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</si>
  <si>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</si>
  <si>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</si>
  <si>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</si>
  <si>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</si>
  <si>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</si>
  <si>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</si>
  <si>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</si>
  <si>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</si>
  <si>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</si>
  <si>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</si>
  <si>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</si>
  <si>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</si>
  <si>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</si>
  <si>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</si>
  <si>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</si>
  <si>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</si>
  <si>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</si>
  <si>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</si>
  <si>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</si>
  <si>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</si>
  <si>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</si>
  <si>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</si>
  <si>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</si>
  <si>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</si>
  <si>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</si>
  <si>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</si>
  <si>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</si>
  <si>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</si>
  <si>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</si>
  <si>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</si>
  <si>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</si>
  <si>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</si>
  <si>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</si>
  <si>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</si>
  <si>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</si>
  <si>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</si>
  <si>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</si>
  <si>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</si>
  <si>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</si>
  <si>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</si>
  <si>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</si>
  <si>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</si>
  <si>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</si>
  <si>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</si>
  <si>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</si>
  <si>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</si>
  <si>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</si>
  <si>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</si>
  <si>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</si>
  <si>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</si>
  <si>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</si>
  <si>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</si>
  <si>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</si>
  <si>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</si>
  <si>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</si>
  <si>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</si>
  <si>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</si>
  <si>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</si>
  <si>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</si>
  <si>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</si>
  <si>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</si>
  <si>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</si>
  <si>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</si>
  <si>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</si>
  <si>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</si>
  <si>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</si>
  <si>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</si>
  <si>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</si>
  <si>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</si>
  <si>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</si>
  <si>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</si>
  <si>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</si>
  <si>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</si>
  <si>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</si>
  <si>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</si>
  <si>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</si>
  <si>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</si>
  <si>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</si>
  <si>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</si>
  <si>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</si>
  <si>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</si>
  <si>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</si>
  <si>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</si>
  <si>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</si>
  <si>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</si>
  <si>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</si>
  <si>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</si>
  <si>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</si>
  <si>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</si>
  <si>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</si>
  <si>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</si>
  <si>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</si>
  <si>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</si>
  <si>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</si>
  <si>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</si>
  <si>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</si>
  <si>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</si>
  <si>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</si>
  <si>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</si>
  <si>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</si>
  <si>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</si>
  <si>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</si>
  <si>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</si>
  <si>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</si>
  <si>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</si>
  <si>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</si>
  <si>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</si>
  <si>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</si>
  <si>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</si>
  <si>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</si>
  <si>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</si>
  <si>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</si>
  <si>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</si>
  <si>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</si>
  <si>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</si>
  <si>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</si>
  <si>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</si>
  <si>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</si>
  <si>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</si>
  <si>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</si>
  <si>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</si>
  <si>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</si>
  <si>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</si>
  <si>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</si>
  <si>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</si>
  <si>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</si>
  <si>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</si>
  <si>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</si>
  <si>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</si>
  <si>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</si>
  <si>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</si>
  <si>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</si>
  <si>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</si>
  <si>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</si>
  <si>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</si>
  <si>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</si>
  <si>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</si>
  <si>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</si>
  <si>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</si>
  <si>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</si>
  <si>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</si>
  <si>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</si>
  <si>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</si>
  <si>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</si>
  <si>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</si>
  <si>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</si>
  <si>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</si>
  <si>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</si>
  <si>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</si>
  <si>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</si>
  <si>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</si>
  <si>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</si>
  <si>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</si>
  <si>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</si>
  <si>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</si>
  <si>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</si>
  <si>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</si>
  <si>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</si>
  <si>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</si>
  <si>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</si>
  <si>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</si>
  <si>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</si>
  <si>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</si>
  <si>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</si>
  <si>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</si>
  <si>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</si>
  <si>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</si>
  <si>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</si>
  <si>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</si>
  <si>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</si>
  <si>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</si>
  <si>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</si>
  <si>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</si>
  <si>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</si>
  <si>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</si>
  <si>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</si>
  <si>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</si>
  <si>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</si>
  <si>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</si>
  <si>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</si>
  <si>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</si>
  <si>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</si>
  <si>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</si>
  <si>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</si>
  <si>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</si>
  <si>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</si>
  <si>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</si>
  <si>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</si>
  <si>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</si>
  <si>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</si>
  <si>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</si>
  <si>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</si>
  <si>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</si>
  <si>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</si>
  <si>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</si>
  <si>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</si>
  <si>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</si>
  <si>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</si>
  <si>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</si>
  <si>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</si>
  <si>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</si>
  <si>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</si>
  <si>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</si>
  <si>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</si>
  <si>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</si>
  <si>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</si>
  <si>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</si>
  <si>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</si>
  <si>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</si>
  <si>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</si>
  <si>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</si>
  <si>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</si>
  <si>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</si>
  <si>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</si>
  <si>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</si>
  <si>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</si>
  <si>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</si>
  <si>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</si>
  <si>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</si>
  <si>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</si>
  <si>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</si>
  <si>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</si>
  <si>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</si>
  <si>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</si>
  <si>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</si>
  <si>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</si>
  <si>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</si>
  <si>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</si>
  <si>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</si>
  <si>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</si>
  <si>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</si>
  <si>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</si>
  <si>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</si>
  <si>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</si>
  <si>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</si>
  <si>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</si>
  <si>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</si>
  <si>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</si>
  <si>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</si>
  <si>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</si>
  <si>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</si>
  <si>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</si>
  <si>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</si>
  <si>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</si>
  <si>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</si>
  <si>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</si>
  <si>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</si>
  <si>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</si>
  <si>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</si>
  <si>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</si>
  <si>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</si>
  <si>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</si>
  <si>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</si>
  <si>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</si>
  <si>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</si>
  <si>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</si>
  <si>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</si>
  <si>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</si>
  <si>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</si>
  <si>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</si>
  <si>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</si>
  <si>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</si>
  <si>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</si>
  <si>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</si>
  <si>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</si>
  <si>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</si>
  <si>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</si>
  <si>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</si>
  <si>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</si>
  <si>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</si>
  <si>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</si>
  <si>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</si>
  <si>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</si>
  <si>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</si>
  <si>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</si>
  <si>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</si>
  <si>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</si>
  <si>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</si>
  <si>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</si>
  <si>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</si>
  <si>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</si>
  <si>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</si>
  <si>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</si>
  <si>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</si>
  <si>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</si>
  <si>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</si>
  <si>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</si>
  <si>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</si>
  <si>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</si>
  <si>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</si>
  <si>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</si>
  <si>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</si>
  <si>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</si>
  <si>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</si>
  <si>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</si>
  <si>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</si>
  <si>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</si>
  <si>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</si>
  <si>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</si>
  <si>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</si>
  <si>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</si>
  <si>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</si>
  <si>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</si>
  <si>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</si>
  <si>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</si>
  <si>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</si>
  <si>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</si>
  <si>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</si>
  <si>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</si>
  <si>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</si>
  <si>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</si>
  <si>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</si>
  <si>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</si>
  <si>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</si>
  <si>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</si>
  <si>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</si>
  <si>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</si>
  <si>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</si>
  <si>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</si>
  <si>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</si>
  <si>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</si>
  <si>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</si>
  <si>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</si>
  <si>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</si>
  <si>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</si>
  <si>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</si>
  <si>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</si>
  <si>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</si>
  <si>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</si>
  <si>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</si>
  <si>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</si>
  <si>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</si>
  <si>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</si>
  <si>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</si>
  <si>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</si>
  <si>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</si>
  <si>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</si>
  <si>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</si>
  <si>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</si>
  <si>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</si>
  <si>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</si>
  <si>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</si>
  <si>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</si>
  <si>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</si>
  <si>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</si>
  <si>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</si>
  <si>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</si>
  <si>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</si>
  <si>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</si>
  <si>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</si>
  <si>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</si>
  <si>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</si>
  <si>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</si>
  <si>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</si>
  <si>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</si>
  <si>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</si>
  <si>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</si>
  <si>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</si>
  <si>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</si>
  <si>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</si>
  <si>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</si>
  <si>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</si>
  <si>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</si>
  <si>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</si>
  <si>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</si>
  <si>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</si>
  <si>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</si>
  <si>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</si>
  <si>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</si>
  <si>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</si>
  <si>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</si>
  <si>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</si>
  <si>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</si>
  <si>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</si>
  <si>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</si>
  <si>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</si>
  <si>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</si>
  <si>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</si>
  <si>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</si>
  <si>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</si>
  <si>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</si>
  <si>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</si>
  <si>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</si>
  <si>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</si>
  <si>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</si>
  <si>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</si>
  <si>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</si>
  <si>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</si>
  <si>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</si>
  <si>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</si>
  <si>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</si>
  <si>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</si>
  <si>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</si>
  <si>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</si>
  <si>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</si>
  <si>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</si>
  <si>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</si>
  <si>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</si>
  <si>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</si>
  <si>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</si>
  <si>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</si>
  <si>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</si>
  <si>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</si>
  <si>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</si>
  <si>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</si>
  <si>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</si>
  <si>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</si>
  <si>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</si>
  <si>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</si>
  <si>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</si>
  <si>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</si>
  <si>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</si>
  <si>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</si>
  <si>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</si>
  <si>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</si>
  <si>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</si>
  <si>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</si>
  <si>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</si>
  <si>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</si>
  <si>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</si>
  <si>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</si>
  <si>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</si>
  <si>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</si>
  <si>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</si>
  <si>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</si>
  <si>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</si>
  <si>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</si>
  <si>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</si>
  <si>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</si>
  <si>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</si>
  <si>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</si>
  <si>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</si>
  <si>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</si>
  <si>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</si>
  <si>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</si>
  <si>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</si>
  <si>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</si>
  <si>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</si>
  <si>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</si>
  <si>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</si>
  <si>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</si>
  <si>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</si>
  <si>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</si>
  <si>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</si>
  <si>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</si>
  <si>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</si>
  <si>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</si>
  <si>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</si>
  <si>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</si>
  <si>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</si>
  <si>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</si>
  <si>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</si>
  <si>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</si>
  <si>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</si>
  <si>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</si>
  <si>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</si>
  <si>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</si>
  <si>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</si>
  <si>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</si>
  <si>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</si>
  <si>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</si>
  <si>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</si>
  <si>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</si>
  <si>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</si>
  <si>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</si>
  <si>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</si>
  <si>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</si>
  <si>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</si>
  <si>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</si>
  <si>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</si>
  <si>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</si>
  <si>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</si>
  <si>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</si>
  <si>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</si>
  <si>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</si>
  <si>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</si>
  <si>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</si>
  <si>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</si>
  <si>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</si>
  <si>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</si>
  <si>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</si>
  <si>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</si>
  <si>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</si>
  <si>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</si>
  <si>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</si>
  <si>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</si>
  <si>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</si>
  <si>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</si>
  <si>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</si>
  <si>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</si>
  <si>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</si>
  <si>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</si>
  <si>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</si>
  <si>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</si>
  <si>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</si>
  <si>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</si>
  <si>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</si>
  <si>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</si>
  <si>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</si>
  <si>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</si>
  <si>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</si>
  <si>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</si>
  <si>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</si>
  <si>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</si>
  <si>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</si>
  <si>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</si>
  <si>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</si>
  <si>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</si>
  <si>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</si>
  <si>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</si>
  <si>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</si>
  <si>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</si>
  <si>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</si>
  <si>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</si>
  <si>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</si>
  <si>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</si>
  <si>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</si>
  <si>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</si>
  <si>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</si>
  <si>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</si>
  <si>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</si>
  <si>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</si>
  <si>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</si>
  <si>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</si>
  <si>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</si>
  <si>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</si>
  <si>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</si>
  <si>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</si>
  <si>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</si>
  <si>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</si>
  <si>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</si>
  <si>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</si>
  <si>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</si>
  <si>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</si>
  <si>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</si>
  <si>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</si>
  <si>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</si>
  <si>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</si>
  <si>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</si>
  <si>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</si>
  <si>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</si>
  <si>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</si>
  <si>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</si>
  <si>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</si>
  <si>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</si>
  <si>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</si>
  <si>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</si>
  <si>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</si>
  <si>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</si>
  <si>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</si>
  <si>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</si>
  <si>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</si>
  <si>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</si>
  <si>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</si>
  <si>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</si>
  <si>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</si>
  <si>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</si>
  <si>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</si>
  <si>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</si>
  <si>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</si>
  <si>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</si>
  <si>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</si>
  <si>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</si>
  <si>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</si>
  <si>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</si>
  <si>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</si>
  <si>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</si>
  <si>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</si>
  <si>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</si>
  <si>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</si>
  <si>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</si>
  <si>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</si>
  <si>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</si>
  <si>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</si>
  <si>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</si>
  <si>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</si>
  <si>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</si>
  <si>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</si>
  <si>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</si>
  <si>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</si>
  <si>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</si>
  <si>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</si>
  <si>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</si>
  <si>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</si>
  <si>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</si>
  <si>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</si>
  <si>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</si>
  <si>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</si>
  <si>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</si>
  <si>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</si>
  <si>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</si>
  <si>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</si>
  <si>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</si>
  <si>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</si>
  <si>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</si>
  <si>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</si>
  <si>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</si>
  <si>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</si>
  <si>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</si>
  <si>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</si>
  <si>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</si>
  <si>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</si>
  <si>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</si>
  <si>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</si>
  <si>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</si>
  <si>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</si>
  <si>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</si>
  <si>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</si>
  <si>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</si>
  <si>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</si>
  <si>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</si>
  <si>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</si>
  <si>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</si>
  <si>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</si>
  <si>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</si>
  <si>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</si>
  <si>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</si>
  <si>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</si>
  <si>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</si>
  <si>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</si>
  <si>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</si>
  <si>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</si>
  <si>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</si>
  <si>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</si>
  <si>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</si>
  <si>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</si>
  <si>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</si>
  <si>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</si>
  <si>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</si>
  <si>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</si>
  <si>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</si>
  <si>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</si>
  <si>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</si>
  <si>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</si>
  <si>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</si>
  <si>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</si>
  <si>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</si>
  <si>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</si>
  <si>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</si>
  <si>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</si>
  <si>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</si>
  <si>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</si>
  <si>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</si>
  <si>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</si>
  <si>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</si>
  <si>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</si>
  <si>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</si>
  <si>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</si>
  <si>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</si>
  <si>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</si>
  <si>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</si>
  <si>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</si>
  <si>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</si>
  <si>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</si>
  <si>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</si>
  <si>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</si>
  <si>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</si>
  <si>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</si>
  <si>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</si>
  <si>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</si>
  <si>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</si>
  <si>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</si>
  <si>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</si>
  <si>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</si>
  <si>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</si>
  <si>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</si>
  <si>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</si>
  <si>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</si>
  <si>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</si>
  <si>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</si>
  <si>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</si>
  <si>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</si>
  <si>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</si>
  <si>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</si>
  <si>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</si>
  <si>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</si>
  <si>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</si>
  <si>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</si>
  <si>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</si>
  <si>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</si>
  <si>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</si>
  <si>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</si>
  <si>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</si>
  <si>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</si>
  <si>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</si>
  <si>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</si>
  <si>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</si>
  <si>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</si>
  <si>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</si>
  <si>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</si>
  <si>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</si>
  <si>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</si>
  <si>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</si>
  <si>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</si>
  <si>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</si>
  <si>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</si>
  <si>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</si>
  <si>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</si>
  <si>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</si>
  <si>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</si>
  <si>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</si>
  <si>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</si>
  <si>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</si>
  <si>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</si>
  <si>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</si>
  <si>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</si>
  <si>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</si>
  <si>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</si>
  <si>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</si>
  <si>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</si>
  <si>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</si>
  <si>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</si>
  <si>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</si>
  <si>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</si>
  <si>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</si>
  <si>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</si>
  <si>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</si>
  <si>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</si>
  <si>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</si>
  <si>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</si>
  <si>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</si>
  <si>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</si>
  <si>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</si>
  <si>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</si>
  <si>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</si>
  <si>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</si>
  <si>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</si>
  <si>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</si>
  <si>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</si>
  <si>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</si>
  <si>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</si>
  <si>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</si>
  <si>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</si>
  <si>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</si>
  <si>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</si>
  <si>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</si>
  <si>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</si>
  <si>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</si>
  <si>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</si>
  <si>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</si>
  <si>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</si>
  <si>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</si>
  <si>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</si>
  <si>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</si>
  <si>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</si>
  <si>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</si>
  <si>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</si>
  <si>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</si>
  <si>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</si>
  <si>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</si>
  <si>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</si>
  <si>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</si>
  <si>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</si>
  <si>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</si>
  <si>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</si>
  <si>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</si>
  <si>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</si>
  <si>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</si>
  <si>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</si>
  <si>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</si>
  <si>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</si>
  <si>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</si>
  <si>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</si>
  <si>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</si>
  <si>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</si>
  <si>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</si>
  <si>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</si>
  <si>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</si>
  <si>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</si>
  <si>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</si>
  <si>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</si>
  <si>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</si>
  <si>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</si>
  <si>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</si>
  <si>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</si>
  <si>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</si>
  <si>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</si>
  <si>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</si>
  <si>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</si>
  <si>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</si>
  <si>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</si>
  <si>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</si>
  <si>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</si>
  <si>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</si>
  <si>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</si>
  <si>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</si>
  <si>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</si>
  <si>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</si>
  <si>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</si>
  <si>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</si>
  <si>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</si>
  <si>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</si>
  <si>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</si>
  <si>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</si>
  <si>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</si>
  <si>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</si>
  <si>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</si>
  <si>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</si>
  <si>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</si>
  <si>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</si>
  <si>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</si>
  <si>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</si>
  <si>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</si>
  <si>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</si>
  <si>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</si>
  <si>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</si>
  <si>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</si>
  <si>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</si>
  <si>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</si>
  <si>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</si>
  <si>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</si>
  <si>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</si>
  <si>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</si>
  <si>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</si>
  <si>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</si>
  <si>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</si>
  <si>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</si>
  <si>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</si>
  <si>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</si>
  <si>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</si>
  <si>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</si>
  <si>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</si>
  <si>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</si>
  <si>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</si>
  <si>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</si>
  <si>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</si>
  <si>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</si>
  <si>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</si>
  <si>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</si>
  <si>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</si>
  <si>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</si>
  <si>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</si>
  <si>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</si>
  <si>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</si>
  <si>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</si>
  <si>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</si>
  <si>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</si>
  <si>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</si>
  <si>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</si>
  <si>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</si>
  <si>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</si>
  <si>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</si>
  <si>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</si>
  <si>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</si>
  <si>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</si>
  <si>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</si>
  <si>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</si>
  <si>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</si>
  <si>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</si>
  <si>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</si>
  <si>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</si>
  <si>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</si>
  <si>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</si>
  <si>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</si>
  <si>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</si>
  <si>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</si>
  <si>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</si>
  <si>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</si>
  <si>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</si>
  <si>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</si>
  <si>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</si>
  <si>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</si>
  <si>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</si>
  <si>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</si>
  <si>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</si>
  <si>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</si>
  <si>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</si>
  <si>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</si>
  <si>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</si>
  <si>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</si>
  <si>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</si>
  <si>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</si>
  <si>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</si>
  <si>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</si>
  <si>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</si>
  <si>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</si>
  <si>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</si>
  <si>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</si>
  <si>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</si>
  <si>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</si>
  <si>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</si>
  <si>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</si>
  <si>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</si>
  <si>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</si>
  <si>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</si>
  <si>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</si>
  <si>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</si>
  <si>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</si>
  <si>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</si>
  <si>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</si>
  <si>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</si>
  <si>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</si>
  <si>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</si>
  <si>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</si>
  <si>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</si>
  <si>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</si>
  <si>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</si>
  <si>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</si>
  <si>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</si>
  <si>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</si>
  <si>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</si>
  <si>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</si>
  <si>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</si>
  <si>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</si>
  <si>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</si>
  <si>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</si>
  <si>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</si>
  <si>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</si>
  <si>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</si>
  <si>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</si>
  <si>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</si>
  <si>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</si>
  <si>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</si>
  <si>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</si>
  <si>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</si>
  <si>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</si>
  <si>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</si>
  <si>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</si>
  <si>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</si>
  <si>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</si>
  <si>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</si>
  <si>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</si>
  <si>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</si>
  <si>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</si>
  <si>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</si>
  <si>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</si>
  <si>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</si>
  <si>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</si>
  <si>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</si>
  <si>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</si>
  <si>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</si>
  <si>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</si>
  <si>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</si>
  <si>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</si>
  <si>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</si>
  <si>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</si>
  <si>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</si>
  <si>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</si>
  <si>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</si>
  <si>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</si>
  <si>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</si>
  <si>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</si>
  <si>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</si>
  <si>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</si>
  <si>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</si>
  <si>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</si>
  <si>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</si>
  <si>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</si>
  <si>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</si>
  <si>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</si>
  <si>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</si>
  <si>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</si>
  <si>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</si>
  <si>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</si>
  <si>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</si>
  <si>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</si>
  <si>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</si>
  <si>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</si>
  <si>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</si>
  <si>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</si>
  <si>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</si>
  <si>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</si>
  <si>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</si>
  <si>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</si>
  <si>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</si>
  <si>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</si>
  <si>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</si>
  <si>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</si>
  <si>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</si>
  <si>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</si>
  <si>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</si>
  <si>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</si>
  <si>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</si>
  <si>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</si>
  <si>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</si>
  <si>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</si>
  <si>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</si>
  <si>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</si>
  <si>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</si>
  <si>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</si>
  <si>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</si>
  <si>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</si>
  <si>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</si>
  <si>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</si>
  <si>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</si>
  <si>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</si>
  <si>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</si>
  <si>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</si>
  <si>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</si>
  <si>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</si>
  <si>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</si>
  <si>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</si>
  <si>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</si>
  <si>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</si>
  <si>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</si>
  <si>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</si>
  <si>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</si>
  <si>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</si>
  <si>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</si>
  <si>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</si>
  <si>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</si>
  <si>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</si>
  <si>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</si>
  <si>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</si>
  <si>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</si>
  <si>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</si>
  <si>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</si>
  <si>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</si>
  <si>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</si>
  <si>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</si>
  <si>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</si>
  <si>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</si>
  <si>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</si>
  <si>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</si>
  <si>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</si>
  <si>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</si>
  <si>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</si>
  <si>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</si>
  <si>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</si>
  <si>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</si>
  <si>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</si>
  <si>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</si>
  <si>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</si>
  <si>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</si>
  <si>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</si>
  <si>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</si>
  <si>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</si>
  <si>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</si>
  <si>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</si>
  <si>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</si>
  <si>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</si>
  <si>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</si>
  <si>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</si>
  <si>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</si>
  <si>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</si>
  <si>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</si>
  <si>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</si>
  <si>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</si>
  <si>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</si>
  <si>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</si>
  <si>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</si>
  <si>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</si>
  <si>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</si>
  <si>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</si>
  <si>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</si>
  <si>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</si>
  <si>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</si>
  <si>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</si>
  <si>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</si>
  <si>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</si>
  <si>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</si>
  <si>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</si>
  <si>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</si>
  <si>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</si>
  <si>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</si>
  <si>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</si>
  <si>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</si>
  <si>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</si>
  <si>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</si>
  <si>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</si>
  <si>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</si>
  <si>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</si>
  <si>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</si>
  <si>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</si>
  <si>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</si>
  <si>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</si>
  <si>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</si>
  <si>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</si>
  <si>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</si>
  <si>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</si>
  <si>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</si>
  <si>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</si>
  <si>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</si>
  <si>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</si>
  <si>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</si>
  <si>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</si>
  <si>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</si>
  <si>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</si>
  <si>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</si>
  <si>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</si>
  <si>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</si>
  <si>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</si>
  <si>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</si>
  <si>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</si>
  <si>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</si>
  <si>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</si>
  <si>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</si>
  <si>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</si>
  <si>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</si>
  <si>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</si>
  <si>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</si>
  <si>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</si>
  <si>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</si>
  <si>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</si>
  <si>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</si>
  <si>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</si>
  <si>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</si>
  <si>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</si>
  <si>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</si>
  <si>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</si>
  <si>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</si>
  <si>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</si>
  <si>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</si>
  <si>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</si>
  <si>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</si>
  <si>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</si>
  <si>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</si>
  <si>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</si>
  <si>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</si>
  <si>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</si>
  <si>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</si>
  <si>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</si>
  <si>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</si>
  <si>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</si>
  <si>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</si>
  <si>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</si>
  <si>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</si>
  <si>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</si>
  <si>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</si>
  <si>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</si>
  <si>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</si>
  <si>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</si>
  <si>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</si>
  <si>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</si>
  <si>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</si>
  <si>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</si>
  <si>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</si>
  <si>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</si>
  <si>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</si>
  <si>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</si>
  <si>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</si>
  <si>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</si>
  <si>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</si>
  <si>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</si>
  <si>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</si>
  <si>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</si>
  <si>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</si>
  <si>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</si>
  <si>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</si>
  <si>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</si>
  <si>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</si>
  <si>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</si>
  <si>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</si>
  <si>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</si>
  <si>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</si>
  <si>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</si>
  <si>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</si>
  <si>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</si>
  <si>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</si>
  <si>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</si>
  <si>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</si>
  <si>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</si>
  <si>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</si>
  <si>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</si>
  <si>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</si>
  <si>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</si>
  <si>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</si>
  <si>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</si>
  <si>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</si>
  <si>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</si>
  <si>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</si>
  <si>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</si>
  <si>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</si>
  <si>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</si>
  <si>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</si>
  <si>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</si>
  <si>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</si>
  <si>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</si>
  <si>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</si>
  <si>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</si>
  <si>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</si>
  <si>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</si>
  <si>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</si>
  <si>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</si>
  <si>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</si>
  <si>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</si>
  <si>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</si>
  <si>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</si>
  <si>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</si>
  <si>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</si>
  <si>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</si>
  <si>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</si>
  <si>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</si>
  <si>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</si>
  <si>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</si>
  <si>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</si>
  <si>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</si>
  <si>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</si>
  <si>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</si>
  <si>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</si>
  <si>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</si>
  <si>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</si>
  <si>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</si>
  <si>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</si>
  <si>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</si>
  <si>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</si>
  <si>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</si>
  <si>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</si>
  <si>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</si>
  <si>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</si>
  <si>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</si>
  <si>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</si>
  <si>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</si>
  <si>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</si>
  <si>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</si>
  <si>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</si>
  <si>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</si>
  <si>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</si>
  <si>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</si>
  <si>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</si>
  <si>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</si>
  <si>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</si>
  <si>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</si>
  <si>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</si>
  <si>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</si>
  <si>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</si>
  <si>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</si>
  <si>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</si>
  <si>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</si>
  <si>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</si>
  <si>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</si>
  <si>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</si>
  <si>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</si>
  <si>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</si>
  <si>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</si>
  <si>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</si>
  <si>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</si>
  <si>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</si>
  <si>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</si>
  <si>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</si>
  <si>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</si>
  <si>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</si>
  <si>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</si>
  <si>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</si>
  <si>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</si>
  <si>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</si>
  <si>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</si>
  <si>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</si>
  <si>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</si>
  <si>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</si>
  <si>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</si>
  <si>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</si>
  <si>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</si>
  <si>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</si>
  <si>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</si>
  <si>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</si>
  <si>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</si>
  <si>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</si>
  <si>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</si>
  <si>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</si>
  <si>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</si>
  <si>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</si>
  <si>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</si>
  <si>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</si>
  <si>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</si>
  <si>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</si>
  <si>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</si>
  <si>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</si>
  <si>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</si>
  <si>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</si>
  <si>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</si>
  <si>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</si>
  <si>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</si>
  <si>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</si>
  <si>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</si>
  <si>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</si>
  <si>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</si>
  <si>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</si>
  <si>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</si>
  <si>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</si>
  <si>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</si>
  <si>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</si>
  <si>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</si>
  <si>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</si>
  <si>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</si>
  <si>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</si>
  <si>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</si>
  <si>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</si>
  <si>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</si>
  <si>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</si>
  <si>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</si>
  <si>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</si>
  <si>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</si>
  <si>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</si>
  <si>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</si>
  <si>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</si>
  <si>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</si>
  <si>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</si>
  <si>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</si>
  <si>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</si>
  <si>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</si>
  <si>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</si>
  <si>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</si>
  <si>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</si>
  <si>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</si>
  <si>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</si>
  <si>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</si>
  <si>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</si>
  <si>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</si>
  <si>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</si>
  <si>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</si>
  <si>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</si>
  <si>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</si>
  <si>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</si>
  <si>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</si>
  <si>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</si>
  <si>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</si>
  <si>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</si>
  <si>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</si>
  <si>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</si>
  <si>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</si>
  <si>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</si>
  <si>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</si>
  <si>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</si>
  <si>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</si>
  <si>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</si>
  <si>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</si>
  <si>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</si>
  <si>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</si>
  <si>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</si>
  <si>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</si>
  <si>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</si>
  <si>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</si>
  <si>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</si>
  <si>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</si>
  <si>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</si>
  <si>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</si>
  <si>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</si>
  <si>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</si>
  <si>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</si>
  <si>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</si>
  <si>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</si>
  <si>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</si>
  <si>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</si>
  <si>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</si>
  <si>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</si>
  <si>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</si>
  <si>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</si>
  <si>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</si>
  <si>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</si>
  <si>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</si>
  <si>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</si>
  <si>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</si>
  <si>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</si>
  <si>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</si>
  <si>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</si>
  <si>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</si>
  <si>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</si>
  <si>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</si>
  <si>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</si>
  <si>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</si>
  <si>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</si>
  <si>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</si>
  <si>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</si>
  <si>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</si>
  <si>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</si>
  <si>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</si>
  <si>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</si>
  <si>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</si>
  <si>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</si>
  <si>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</si>
  <si>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</si>
  <si>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</si>
  <si>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</si>
  <si>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</si>
  <si>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</si>
  <si>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</si>
  <si>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</si>
  <si>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</si>
  <si>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</si>
  <si>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</si>
  <si>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</si>
  <si>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</si>
  <si>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</si>
  <si>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</si>
  <si>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</si>
  <si>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</si>
  <si>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</si>
  <si>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</si>
  <si>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</si>
  <si>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</si>
  <si>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</si>
  <si>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</si>
  <si>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</si>
  <si>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</si>
  <si>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</si>
  <si>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</si>
  <si>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</si>
  <si>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</si>
  <si>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</si>
  <si>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</si>
  <si>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</si>
  <si>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</si>
  <si>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</si>
  <si>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</si>
  <si>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</si>
  <si>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</si>
  <si>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</si>
  <si>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</si>
  <si>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</si>
  <si>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</si>
  <si>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</si>
  <si>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</si>
  <si>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</si>
  <si>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</si>
  <si>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</si>
  <si>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</si>
  <si>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</si>
  <si>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</si>
  <si>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</si>
  <si>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</si>
  <si>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</si>
  <si>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</si>
  <si>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</si>
  <si>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</si>
  <si>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</si>
  <si>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</si>
  <si>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</si>
  <si>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</si>
  <si>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</si>
  <si>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</si>
  <si>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</si>
  <si>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</si>
  <si>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</si>
  <si>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</si>
  <si>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</si>
  <si>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</si>
  <si>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</si>
  <si>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</si>
  <si>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</si>
  <si>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</si>
  <si>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</si>
  <si>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</si>
  <si>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</si>
  <si>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</si>
  <si>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</si>
  <si>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</si>
  <si>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</si>
  <si>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</si>
  <si>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</si>
  <si>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</si>
  <si>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</si>
  <si>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</si>
  <si>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</si>
  <si>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</si>
  <si>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</si>
  <si>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</si>
  <si>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</si>
  <si>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</si>
  <si>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</si>
  <si>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</si>
  <si>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</si>
  <si>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</si>
  <si>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</si>
  <si>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</si>
  <si>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</si>
  <si>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</si>
  <si>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</si>
  <si>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</si>
  <si>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</si>
  <si>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</si>
  <si>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</si>
  <si>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</si>
  <si>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</si>
  <si>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</si>
  <si>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</si>
  <si>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</si>
  <si>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</si>
  <si>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</si>
  <si>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</si>
  <si>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</si>
  <si>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</si>
  <si>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</si>
  <si>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</si>
  <si>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</si>
  <si>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</si>
  <si>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</si>
  <si>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</si>
  <si>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</si>
  <si>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</si>
  <si>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</si>
  <si>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</si>
  <si>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</si>
  <si>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</si>
  <si>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</si>
  <si>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</si>
  <si>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</si>
  <si>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</si>
  <si>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</si>
  <si>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</si>
  <si>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</si>
  <si>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</si>
  <si>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</si>
  <si>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</si>
  <si>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</si>
  <si>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</si>
  <si>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</si>
  <si>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</si>
  <si>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</si>
  <si>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</si>
  <si>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</si>
  <si>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</si>
  <si>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</si>
  <si>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</si>
  <si>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</si>
  <si>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</si>
  <si>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</si>
  <si>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</si>
  <si>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</si>
  <si>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</si>
  <si>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</si>
  <si>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</si>
  <si>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</si>
  <si>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</si>
  <si>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</si>
  <si>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</si>
  <si>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</si>
  <si>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</si>
  <si>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</si>
  <si>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</si>
  <si>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</si>
  <si>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</si>
  <si>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</si>
  <si>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</si>
  <si>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</si>
  <si>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</si>
  <si>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</si>
  <si>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</si>
  <si>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</si>
  <si>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</si>
  <si>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</si>
  <si>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</si>
  <si>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</si>
  <si>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</si>
  <si>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</si>
  <si>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</si>
  <si>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</si>
  <si>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</si>
  <si>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</si>
  <si>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</si>
  <si>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</si>
  <si>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</si>
  <si>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</si>
  <si>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</si>
  <si>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</si>
  <si>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</si>
  <si>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</si>
  <si>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</si>
  <si>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</si>
  <si>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</si>
  <si>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</si>
  <si>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</si>
  <si>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</si>
  <si>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</si>
  <si>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</si>
  <si>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</si>
  <si>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</si>
  <si>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</si>
  <si>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</si>
  <si>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</si>
  <si>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</si>
  <si>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</si>
  <si>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</si>
  <si>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</si>
  <si>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</si>
  <si>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</si>
  <si>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</si>
  <si>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</si>
  <si>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</si>
  <si>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</si>
  <si>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</si>
  <si>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</si>
  <si>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</si>
  <si>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</si>
  <si>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</si>
  <si>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</si>
  <si>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</si>
  <si>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</si>
  <si>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</si>
  <si>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</si>
  <si>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</si>
  <si>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</si>
  <si>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</si>
  <si>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</si>
  <si>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</si>
  <si>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</si>
  <si>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</si>
  <si>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</si>
  <si>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</si>
  <si>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</si>
  <si>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</si>
  <si>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</si>
  <si>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</si>
  <si>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</si>
  <si>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</si>
  <si>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</si>
  <si>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</si>
  <si>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</si>
  <si>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</si>
  <si>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</si>
  <si>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</si>
  <si>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</si>
  <si>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</si>
  <si>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</si>
  <si>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</si>
  <si>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</si>
  <si>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</si>
  <si>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</si>
  <si>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</si>
  <si>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</si>
  <si>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</si>
  <si>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</si>
  <si>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</si>
  <si>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</si>
  <si>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</si>
  <si>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</si>
  <si>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</si>
  <si>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</si>
  <si>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</si>
  <si>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</si>
  <si>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</si>
  <si>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</si>
  <si>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</si>
  <si>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</si>
  <si>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</si>
  <si>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</si>
  <si>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</si>
  <si>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</si>
  <si>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</si>
  <si>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</si>
  <si>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</si>
  <si>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</si>
  <si>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</si>
  <si>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</si>
  <si>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</si>
  <si>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</si>
  <si>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</si>
  <si>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</si>
  <si>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</si>
  <si>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</si>
  <si>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</si>
  <si>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</si>
  <si>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</si>
  <si>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</si>
  <si>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</si>
  <si>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</si>
  <si>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</si>
  <si>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</si>
  <si>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</si>
  <si>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</si>
  <si>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</si>
  <si>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</si>
  <si>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</si>
  <si>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</si>
  <si>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</si>
  <si>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</si>
  <si>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</si>
  <si>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</si>
  <si>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</si>
  <si>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</si>
  <si>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</si>
  <si>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</si>
  <si>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</si>
  <si>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</si>
  <si>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</si>
  <si>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</si>
  <si>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</si>
  <si>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</si>
  <si>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</si>
  <si>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</si>
  <si>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</si>
  <si>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</si>
  <si>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</si>
  <si>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</si>
  <si>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</si>
  <si>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</si>
  <si>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</si>
  <si>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</si>
  <si>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</si>
  <si>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</si>
  <si>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</si>
  <si>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</si>
  <si>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</si>
  <si>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</si>
  <si>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</si>
  <si>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</si>
  <si>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</si>
  <si>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</si>
  <si>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</si>
  <si>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</si>
  <si>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</si>
  <si>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</si>
  <si>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</si>
  <si>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</si>
  <si>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</si>
  <si>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</si>
  <si>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</si>
  <si>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</si>
  <si>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</si>
  <si>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</si>
  <si>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</si>
  <si>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</si>
  <si>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</si>
  <si>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</si>
  <si>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</si>
  <si>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</si>
  <si>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</si>
  <si>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</si>
  <si>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</si>
  <si>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</si>
  <si>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</si>
  <si>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</si>
  <si>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</si>
  <si>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</si>
  <si>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</si>
  <si>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</si>
  <si>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</si>
  <si>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</si>
  <si>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</si>
  <si>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</si>
  <si>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</si>
  <si>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</si>
  <si>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</si>
  <si>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</si>
  <si>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</si>
  <si>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</si>
  <si>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</si>
  <si>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</si>
  <si>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</si>
  <si>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</si>
  <si>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</si>
  <si>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</si>
  <si>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</si>
  <si>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</si>
  <si>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</si>
  <si>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</si>
  <si>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</si>
  <si>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</si>
  <si>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</si>
  <si>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</si>
  <si>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</si>
  <si>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</si>
  <si>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</si>
  <si>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</si>
  <si>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</si>
  <si>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</si>
  <si>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</si>
  <si>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</si>
  <si>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</si>
  <si>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</si>
  <si>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</si>
  <si>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</si>
  <si>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</si>
  <si>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</si>
  <si>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</si>
  <si>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</si>
  <si>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</si>
  <si>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</si>
  <si>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</si>
  <si>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</si>
  <si>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</si>
  <si>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</si>
  <si>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</si>
  <si>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</si>
  <si>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</si>
  <si>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</si>
  <si>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</si>
  <si>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</si>
  <si>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</si>
  <si>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</si>
  <si>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</si>
  <si>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</si>
  <si>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</si>
  <si>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</si>
  <si>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</si>
  <si>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</si>
  <si>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</si>
  <si>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</si>
  <si>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</si>
  <si>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</si>
  <si>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</si>
  <si>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</si>
  <si>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</si>
  <si>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</si>
  <si>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</si>
  <si>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</si>
  <si>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</si>
  <si>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</si>
  <si>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</si>
  <si>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</si>
  <si>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</si>
  <si>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</si>
  <si>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</si>
  <si>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</si>
  <si>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</si>
  <si>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</si>
  <si>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</si>
  <si>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</si>
  <si>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</si>
  <si>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</si>
  <si>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</si>
  <si>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</si>
  <si>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</si>
  <si>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</si>
  <si>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</si>
  <si>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</si>
  <si>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</si>
  <si>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</si>
  <si>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</si>
  <si>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</si>
  <si>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</si>
  <si>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</si>
  <si>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</si>
  <si>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</si>
  <si>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</si>
  <si>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</si>
  <si>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</si>
  <si>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</si>
  <si>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</si>
  <si>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</si>
  <si>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</si>
  <si>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</si>
  <si>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</si>
  <si>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</si>
  <si>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</si>
  <si>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</si>
  <si>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</si>
  <si>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</si>
  <si>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</si>
  <si>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</si>
  <si>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</si>
  <si>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</si>
  <si>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</si>
  <si>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</si>
  <si>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</si>
  <si>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</si>
  <si>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</si>
  <si>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</si>
  <si>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</si>
  <si>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</si>
  <si>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</si>
  <si>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</si>
  <si>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</si>
  <si>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</si>
  <si>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</si>
  <si>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</si>
  <si>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</si>
  <si>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</si>
  <si>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</si>
  <si>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</si>
  <si>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</si>
  <si>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</si>
  <si>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</si>
  <si>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</si>
  <si>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</si>
  <si>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</si>
  <si>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</si>
  <si>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</si>
  <si>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</si>
  <si>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</si>
  <si>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</si>
  <si>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</si>
  <si>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</si>
  <si>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</si>
  <si>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</si>
  <si>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</si>
  <si>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</si>
  <si>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</si>
  <si>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</si>
  <si>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</si>
  <si>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</si>
  <si>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</si>
  <si>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</si>
  <si>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</si>
  <si>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</si>
  <si>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</si>
  <si>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</si>
  <si>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</si>
  <si>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</si>
  <si>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</si>
  <si>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</si>
  <si>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</si>
  <si>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</si>
  <si>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</si>
  <si>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</si>
  <si>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</si>
  <si>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</si>
  <si>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</si>
  <si>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</si>
  <si>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</si>
  <si>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</si>
  <si>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</si>
  <si>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</si>
  <si>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</si>
  <si>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</si>
  <si>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</si>
  <si>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</si>
  <si>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</si>
  <si>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</si>
  <si>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</si>
  <si>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</si>
  <si>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</si>
  <si>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</si>
  <si>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</si>
  <si>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</si>
  <si>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</si>
  <si>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</si>
  <si>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</si>
  <si>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</si>
  <si>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</si>
  <si>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</si>
  <si>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</si>
  <si>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</si>
  <si>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</si>
  <si>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</si>
  <si>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</si>
  <si>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</si>
  <si>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</si>
  <si>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</si>
  <si>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</si>
  <si>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</si>
  <si>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</si>
  <si>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</si>
  <si>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</si>
  <si>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</si>
  <si>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</si>
  <si>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</si>
  <si>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</si>
  <si>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</si>
  <si>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</si>
  <si>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</si>
  <si>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</si>
  <si>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</si>
  <si>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</si>
  <si>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</si>
  <si>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</si>
  <si>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</si>
  <si>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</si>
  <si>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</si>
  <si>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</si>
  <si>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</si>
  <si>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</si>
  <si>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</si>
  <si>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</si>
  <si>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</si>
  <si>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</si>
  <si>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</si>
  <si>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</si>
  <si>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</si>
  <si>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</si>
  <si>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</si>
  <si>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</si>
  <si>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</si>
  <si>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</si>
  <si>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</si>
  <si>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</si>
  <si>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</si>
  <si>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</si>
  <si>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</si>
  <si>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</si>
  <si>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</si>
  <si>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</si>
  <si>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</si>
  <si>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</si>
  <si>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</si>
  <si>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</si>
  <si>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</si>
  <si>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</si>
  <si>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</si>
  <si>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</si>
  <si>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</si>
  <si>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</si>
  <si>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</si>
  <si>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</si>
  <si>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</si>
  <si>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</si>
  <si>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</si>
  <si>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</si>
  <si>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</si>
  <si>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</si>
  <si>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</si>
  <si>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</si>
  <si>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</si>
  <si>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</si>
  <si>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</si>
  <si>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</si>
  <si>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</si>
  <si>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</si>
  <si>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</si>
  <si>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</si>
  <si>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</si>
  <si>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</si>
  <si>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</si>
  <si>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</si>
  <si>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</si>
  <si>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</si>
  <si>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</si>
  <si>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</si>
  <si>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</si>
  <si>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</si>
  <si>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</si>
  <si>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</si>
  <si>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</si>
  <si>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</si>
  <si>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</si>
  <si>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</si>
  <si>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</si>
  <si>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</si>
  <si>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</si>
  <si>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</si>
  <si>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</si>
  <si>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</si>
  <si>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</si>
  <si>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</si>
  <si>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</si>
  <si>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</si>
  <si>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</si>
  <si>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</si>
  <si>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</si>
  <si>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</si>
  <si>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</si>
  <si>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</si>
  <si>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</si>
  <si>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</si>
  <si>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</si>
  <si>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</si>
  <si>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</si>
  <si>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</si>
  <si>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</si>
  <si>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</si>
  <si>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</si>
  <si>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</si>
  <si>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</si>
  <si>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</si>
  <si>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</si>
  <si>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</si>
  <si>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</si>
  <si>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</si>
  <si>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</si>
  <si>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</si>
  <si>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</si>
  <si>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</si>
  <si>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</si>
  <si>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</si>
  <si>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</si>
  <si>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</si>
  <si>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</si>
  <si>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</si>
  <si>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</si>
  <si>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</si>
  <si>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</si>
  <si>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</si>
  <si>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</si>
  <si>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</si>
  <si>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</si>
  <si>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</si>
  <si>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</si>
  <si>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</si>
  <si>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</si>
  <si>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</si>
  <si>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</si>
  <si>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</si>
  <si>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</si>
  <si>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</si>
  <si>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</si>
  <si>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</si>
  <si>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</si>
  <si>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</si>
  <si>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</si>
  <si>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</si>
  <si>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</si>
  <si>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</si>
  <si>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</si>
  <si>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</si>
  <si>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</si>
  <si>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</si>
  <si>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</si>
  <si>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</si>
  <si>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</si>
  <si>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</si>
  <si>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</si>
  <si>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</si>
  <si>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</si>
  <si>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</si>
  <si>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</si>
  <si>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</si>
  <si>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</si>
  <si>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</si>
  <si>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</si>
  <si>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</si>
  <si>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</si>
  <si>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</si>
  <si>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</si>
  <si>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</si>
  <si>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</si>
  <si>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</si>
  <si>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</si>
  <si>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</si>
  <si>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</si>
  <si>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</si>
  <si>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</si>
  <si>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</si>
  <si>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</si>
  <si>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</si>
  <si>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</si>
  <si>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</si>
  <si>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</si>
  <si>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</si>
  <si>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</si>
  <si>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</si>
  <si>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</si>
  <si>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</si>
  <si>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</si>
  <si>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</si>
  <si>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</si>
  <si>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</si>
  <si>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</si>
  <si>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</si>
  <si>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</si>
  <si>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</si>
  <si>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</si>
  <si>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</si>
  <si>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</si>
  <si>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</si>
  <si>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</si>
  <si>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</si>
  <si>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</si>
  <si>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</si>
  <si>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</si>
  <si>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</si>
  <si>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</si>
  <si>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</si>
  <si>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</si>
  <si>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</si>
  <si>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</si>
  <si>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</si>
  <si>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</si>
  <si>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</si>
  <si>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</si>
  <si>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</si>
  <si>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</si>
  <si>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</si>
  <si>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</si>
  <si>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</si>
  <si>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</si>
  <si>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</si>
  <si>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</si>
  <si>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</si>
  <si>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</si>
  <si>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</si>
  <si>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</si>
  <si>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</si>
  <si>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</si>
  <si>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</si>
  <si>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</si>
  <si>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</si>
  <si>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</si>
  <si>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</si>
  <si>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</si>
  <si>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</si>
  <si>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</si>
  <si>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</si>
  <si>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</si>
  <si>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</si>
  <si>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</si>
  <si>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</si>
  <si>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</si>
  <si>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</si>
  <si>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</si>
  <si>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</si>
  <si>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</si>
  <si>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</si>
  <si>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</si>
  <si>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</si>
  <si>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</si>
  <si>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</si>
  <si>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</si>
  <si>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</si>
  <si>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</si>
  <si>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</si>
  <si>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</si>
  <si>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</si>
  <si>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</si>
  <si>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</si>
  <si>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</si>
  <si>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</si>
  <si>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</si>
  <si>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</si>
  <si>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</si>
  <si>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</si>
  <si>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</si>
  <si>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</si>
  <si>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</si>
  <si>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</si>
  <si>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</si>
  <si>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</si>
  <si>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</si>
  <si>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</si>
  <si>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</si>
  <si>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</si>
  <si>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</si>
  <si>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</si>
  <si>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</si>
  <si>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</si>
  <si>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</si>
  <si>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</si>
  <si>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</si>
  <si>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</si>
  <si>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</si>
  <si>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</si>
  <si>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</si>
  <si>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</si>
  <si>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</si>
  <si>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</si>
  <si>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</si>
  <si>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</si>
  <si>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</si>
  <si>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</si>
  <si>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</si>
  <si>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</si>
  <si>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</si>
  <si>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</si>
  <si>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</si>
  <si>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</si>
  <si>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</si>
  <si>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</si>
  <si>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</si>
  <si>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</si>
  <si>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</si>
  <si>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</si>
  <si>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</si>
  <si>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</si>
  <si>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</si>
  <si>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</si>
  <si>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</si>
  <si>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</si>
  <si>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</si>
  <si>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</si>
  <si>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</si>
  <si>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</si>
  <si>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</si>
  <si>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</si>
  <si>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</si>
  <si>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</si>
  <si>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</si>
  <si>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</si>
  <si>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</si>
  <si>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</si>
  <si>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</si>
  <si>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</si>
  <si>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</si>
  <si>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</si>
  <si>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</si>
  <si>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</si>
  <si>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</si>
  <si>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</si>
  <si>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</si>
  <si>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</si>
  <si>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</si>
  <si>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</si>
  <si>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</si>
  <si>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</si>
  <si>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</si>
  <si>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</si>
  <si>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</si>
  <si>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</si>
  <si>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</si>
  <si>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</si>
  <si>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</si>
  <si>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</si>
  <si>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</si>
  <si>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</si>
  <si>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</si>
  <si>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</si>
  <si>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</si>
  <si>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</si>
  <si>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</si>
  <si>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</si>
  <si>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</si>
  <si>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</si>
  <si>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</si>
  <si>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</si>
  <si>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</si>
  <si>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</si>
  <si>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</si>
  <si>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</si>
  <si>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</si>
  <si>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</si>
  <si>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</si>
  <si>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</si>
  <si>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</si>
  <si>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</si>
  <si>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</si>
  <si>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</si>
  <si>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</si>
  <si>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</si>
  <si>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</si>
  <si>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</si>
  <si>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</si>
  <si>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</si>
  <si>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</si>
  <si>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</si>
  <si>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</si>
  <si>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</si>
  <si>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</si>
  <si>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</si>
  <si>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</si>
  <si>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</si>
  <si>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</si>
  <si>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</si>
  <si>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</si>
  <si>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</si>
  <si>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</si>
  <si>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</si>
  <si>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</si>
  <si>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</si>
  <si>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</si>
  <si>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</si>
  <si>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</si>
  <si>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</si>
  <si>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</si>
  <si>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</si>
  <si>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</si>
  <si>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</si>
  <si>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</si>
  <si>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</si>
  <si>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</si>
  <si>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</si>
  <si>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</si>
  <si>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</si>
  <si>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</si>
  <si>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</si>
  <si>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</si>
  <si>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</si>
  <si>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</si>
  <si>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</si>
  <si>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</si>
  <si>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</si>
  <si>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</si>
  <si>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</si>
  <si>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</si>
  <si>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</si>
  <si>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</si>
  <si>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</si>
  <si>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</si>
  <si>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</si>
  <si>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</si>
  <si>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</si>
  <si>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</si>
  <si>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</si>
  <si>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</si>
  <si>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</si>
  <si>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</si>
  <si>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</si>
  <si>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</si>
  <si>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</si>
  <si>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</si>
  <si>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</si>
  <si>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</si>
  <si>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</si>
  <si>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</si>
  <si>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</si>
  <si>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</si>
  <si>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</si>
  <si>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</si>
  <si>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</si>
  <si>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</si>
  <si>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</si>
  <si>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</si>
  <si>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</si>
  <si>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</si>
  <si>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</si>
  <si>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</si>
  <si>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</si>
  <si>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</si>
  <si>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</si>
  <si>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</si>
  <si>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</si>
  <si>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</si>
  <si>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</si>
  <si>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</si>
  <si>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</si>
  <si>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</si>
  <si>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</si>
  <si>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</si>
  <si>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</si>
  <si>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</si>
  <si>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</si>
  <si>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</si>
  <si>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</si>
  <si>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</si>
  <si>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</si>
  <si>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</si>
  <si>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</si>
  <si>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</si>
  <si>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</si>
  <si>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</si>
  <si>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</si>
  <si>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</si>
  <si>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</si>
  <si>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</si>
  <si>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</si>
  <si>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</si>
  <si>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</si>
  <si>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</si>
  <si>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</si>
  <si>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</si>
  <si>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</si>
  <si>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</si>
  <si>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</si>
  <si>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</si>
  <si>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</si>
  <si>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</si>
  <si>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</si>
  <si>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</si>
  <si>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</si>
  <si>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</si>
  <si>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</si>
  <si>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</si>
  <si>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</si>
  <si>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</si>
  <si>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</si>
  <si>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</si>
  <si>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</si>
  <si>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</si>
  <si>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</si>
  <si>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</si>
  <si>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</si>
  <si>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</si>
  <si>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</si>
  <si>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</si>
  <si>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</si>
  <si>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</si>
  <si>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</si>
  <si>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</si>
  <si>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</si>
  <si>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</si>
  <si>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</si>
  <si>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</si>
  <si>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</si>
  <si>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</si>
  <si>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</si>
  <si>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</si>
  <si>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</si>
  <si>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</si>
  <si>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</si>
  <si>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</si>
  <si>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</si>
  <si>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</si>
  <si>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</si>
  <si>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</si>
  <si>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</si>
  <si>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</si>
  <si>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</si>
  <si>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</si>
  <si>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</si>
  <si>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</si>
  <si>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</si>
  <si>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</si>
  <si>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</si>
  <si>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</si>
  <si>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</si>
  <si>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</si>
  <si>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</si>
  <si>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</si>
  <si>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</si>
  <si>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</si>
  <si>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</si>
  <si>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</si>
  <si>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</si>
  <si>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</si>
  <si>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</si>
  <si>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</si>
  <si>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</si>
  <si>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</si>
  <si>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</si>
  <si>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</si>
  <si>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</si>
  <si>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</si>
  <si>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</si>
  <si>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</si>
  <si>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</si>
  <si>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</si>
  <si>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</si>
  <si>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</si>
  <si>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</si>
  <si>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</si>
  <si>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</si>
  <si>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</si>
  <si>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</si>
  <si>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</si>
  <si>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</si>
  <si>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</si>
  <si>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</si>
  <si>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</si>
  <si>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</si>
  <si>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</si>
  <si>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</si>
  <si>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</si>
  <si>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</si>
  <si>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</si>
  <si>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</si>
  <si>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</si>
  <si>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</si>
  <si>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</si>
  <si>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</si>
  <si>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</si>
  <si>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</si>
  <si>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</si>
  <si>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</si>
  <si>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</si>
  <si>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</si>
  <si>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</si>
  <si>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</si>
  <si>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</si>
  <si>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</si>
  <si>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</si>
  <si>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</si>
  <si>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</si>
  <si>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</si>
  <si>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</si>
  <si>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</si>
  <si>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</si>
  <si>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</si>
  <si>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</si>
  <si>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</si>
  <si>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</si>
  <si>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</si>
  <si>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</si>
  <si>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</si>
  <si>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</si>
  <si>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</si>
  <si>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</si>
  <si>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</si>
  <si>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</si>
  <si>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</si>
  <si>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</si>
  <si>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</si>
  <si>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</si>
  <si>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</si>
  <si>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</si>
  <si>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</si>
  <si>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</si>
  <si>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</si>
  <si>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</si>
  <si>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</si>
  <si>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</si>
  <si>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</si>
  <si>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</si>
  <si>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</si>
  <si>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</si>
  <si>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</si>
  <si>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</si>
  <si>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</si>
  <si>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</si>
  <si>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</si>
  <si>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</si>
  <si>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</si>
  <si>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</si>
  <si>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</si>
  <si>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</si>
  <si>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</si>
  <si>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</si>
  <si>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</si>
  <si>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</si>
  <si>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</si>
  <si>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</si>
  <si>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</si>
  <si>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</si>
  <si>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</si>
  <si>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</si>
  <si>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</si>
  <si>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</si>
  <si>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</si>
  <si>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</si>
  <si>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</si>
  <si>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</si>
  <si>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</si>
  <si>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</si>
  <si>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</si>
  <si>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</si>
  <si>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</si>
  <si>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</si>
  <si>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</si>
  <si>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</si>
  <si>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</si>
  <si>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</si>
  <si>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</si>
  <si>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</si>
  <si>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</si>
  <si>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</si>
  <si>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</si>
  <si>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</si>
  <si>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</si>
  <si>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</si>
  <si>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</si>
  <si>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</si>
  <si>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</si>
  <si>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</si>
  <si>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</si>
  <si>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</si>
  <si>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</si>
  <si>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</si>
  <si>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</si>
  <si>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</si>
  <si>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</si>
  <si>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</si>
  <si>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</si>
  <si>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</si>
  <si>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</si>
  <si>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</si>
  <si>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</si>
  <si>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</si>
  <si>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</si>
  <si>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</si>
  <si>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</si>
  <si>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</si>
  <si>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</si>
  <si>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</si>
  <si>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</si>
  <si>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</si>
  <si>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</si>
  <si>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</si>
  <si>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</si>
  <si>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</si>
  <si>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</si>
  <si>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</si>
  <si>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</si>
  <si>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</si>
  <si>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</si>
  <si>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</si>
  <si>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</si>
  <si>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</si>
  <si>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</si>
  <si>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</si>
  <si>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</si>
  <si>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</si>
  <si>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</si>
  <si>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</si>
  <si>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</si>
  <si>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</si>
  <si>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</si>
  <si>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</si>
  <si>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</si>
  <si>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</si>
  <si>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</si>
  <si>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</si>
  <si>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</si>
  <si>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</si>
  <si>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</si>
  <si>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</si>
  <si>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</si>
  <si>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</si>
  <si>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</si>
  <si>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</si>
  <si>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</si>
  <si>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</si>
  <si>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</si>
  <si>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</si>
  <si>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</si>
  <si>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</si>
  <si>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</si>
  <si>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</si>
  <si>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</si>
  <si>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</si>
  <si>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</si>
  <si>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</si>
  <si>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</si>
  <si>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</si>
  <si>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</si>
  <si>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</si>
  <si>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</si>
  <si>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</si>
  <si>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</si>
  <si>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</si>
  <si>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</si>
  <si>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</si>
  <si>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</si>
  <si>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</si>
  <si>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</si>
  <si>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</si>
  <si>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</si>
  <si>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</si>
  <si>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</si>
  <si>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</si>
  <si>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</si>
  <si>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</si>
  <si>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</si>
  <si>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</si>
  <si>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</si>
  <si>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</si>
  <si>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</si>
  <si>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</si>
  <si>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</si>
  <si>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</si>
  <si>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</si>
  <si>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</si>
  <si>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</si>
  <si>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</si>
  <si>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</si>
  <si>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</si>
  <si>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</si>
  <si>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</si>
  <si>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</si>
  <si>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</si>
  <si>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</si>
  <si>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</si>
  <si>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</si>
  <si>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</si>
  <si>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</si>
  <si>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</si>
  <si>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</si>
  <si>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</si>
  <si>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</si>
  <si>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</si>
  <si>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</si>
  <si>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</si>
  <si>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</si>
  <si>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</si>
  <si>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</si>
  <si>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</si>
  <si>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</si>
  <si>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</si>
  <si>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</si>
  <si>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</si>
  <si>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</si>
  <si>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</si>
  <si>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</si>
  <si>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</si>
  <si>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</si>
  <si>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</si>
  <si>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</si>
  <si>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</si>
  <si>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</si>
  <si>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</si>
  <si>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</si>
  <si>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</si>
  <si>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</si>
  <si>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</si>
  <si>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</si>
  <si>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</si>
  <si>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</si>
  <si>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</si>
  <si>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</si>
  <si>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</si>
  <si>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</si>
  <si>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</si>
  <si>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</si>
  <si>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</si>
  <si>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</si>
  <si>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</si>
  <si>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</si>
  <si>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</si>
  <si>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</si>
  <si>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</si>
  <si>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</si>
  <si>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</si>
  <si>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</si>
  <si>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</si>
  <si>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</si>
  <si>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</si>
  <si>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</si>
  <si>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</si>
  <si>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</si>
  <si>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</si>
  <si>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</si>
  <si>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</si>
  <si>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</si>
  <si>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</si>
  <si>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</si>
  <si>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</si>
  <si>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</si>
  <si>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</si>
  <si>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</si>
  <si>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</si>
  <si>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</si>
  <si>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</si>
  <si>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</si>
  <si>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</si>
  <si>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</si>
  <si>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</si>
  <si>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</si>
  <si>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</si>
  <si>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</si>
  <si>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</si>
  <si>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</si>
  <si>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</si>
  <si>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</si>
  <si>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</si>
  <si>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</si>
  <si>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</si>
  <si>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</si>
  <si>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</si>
  <si>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</si>
  <si>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</si>
  <si>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</si>
  <si>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</si>
  <si>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</si>
  <si>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</si>
  <si>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</si>
  <si>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</si>
  <si>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</si>
  <si>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</si>
  <si>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</si>
  <si>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</si>
  <si>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</si>
  <si>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</si>
  <si>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</si>
  <si>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</si>
  <si>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</si>
  <si>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</si>
  <si>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</si>
  <si>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</si>
  <si>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</si>
  <si>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</si>
  <si>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</si>
  <si>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</si>
  <si>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</si>
  <si>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</si>
  <si>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</si>
  <si>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</si>
  <si>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</si>
  <si>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</si>
  <si>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</si>
  <si>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</si>
  <si>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</si>
  <si>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</si>
  <si>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</si>
  <si>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</si>
  <si>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</si>
  <si>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</si>
  <si>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</si>
  <si>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</si>
  <si>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</si>
  <si>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</si>
  <si>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</si>
  <si>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</si>
  <si>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</si>
  <si>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</si>
  <si>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</si>
  <si>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</si>
  <si>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</si>
  <si>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</si>
  <si>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</si>
  <si>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</si>
  <si>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</si>
  <si>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</si>
  <si>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</si>
  <si>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</si>
  <si>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</si>
  <si>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</si>
  <si>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</si>
  <si>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</si>
  <si>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</si>
  <si>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</si>
  <si>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</si>
  <si>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</si>
  <si>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</si>
  <si>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</si>
  <si>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</si>
  <si>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</si>
  <si>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</si>
  <si>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</si>
  <si>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</si>
  <si>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</si>
  <si>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</si>
  <si>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</si>
  <si>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</si>
  <si>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</si>
  <si>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</si>
  <si>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</si>
  <si>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</si>
  <si>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</si>
  <si>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</si>
  <si>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</si>
  <si>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</si>
  <si>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</si>
  <si>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</si>
  <si>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</si>
  <si>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</si>
  <si>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</si>
  <si>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</si>
  <si>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</si>
  <si>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</si>
  <si>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</si>
  <si>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</si>
  <si>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</si>
  <si>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</si>
  <si>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</si>
  <si>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</si>
  <si>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</si>
  <si>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</si>
  <si>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</si>
  <si>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</si>
  <si>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</si>
  <si>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</si>
  <si>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</si>
  <si>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</si>
  <si>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</si>
  <si>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</si>
  <si>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</si>
  <si>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</si>
  <si>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</si>
  <si>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</si>
  <si>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</si>
  <si>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</si>
  <si>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</si>
  <si>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</si>
  <si>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</si>
  <si>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</si>
  <si>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</si>
  <si>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</si>
  <si>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</si>
  <si>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</si>
  <si>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</si>
  <si>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</si>
  <si>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</si>
  <si>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</si>
  <si>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</si>
  <si>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</si>
  <si>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</si>
  <si>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</si>
  <si>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</si>
  <si>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</si>
  <si>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</si>
  <si>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</si>
  <si>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</si>
  <si>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</si>
  <si>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</si>
  <si>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</si>
  <si>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</si>
  <si>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</si>
  <si>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</si>
  <si>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</si>
  <si>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</si>
  <si>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</si>
  <si>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</si>
  <si>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</si>
  <si>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</si>
  <si>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</si>
  <si>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</si>
  <si>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</si>
  <si>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</si>
  <si>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</si>
  <si>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</si>
  <si>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</si>
  <si>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</si>
  <si>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</si>
  <si>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</si>
  <si>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</si>
  <si>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</si>
  <si>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</si>
  <si>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</si>
  <si>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</si>
  <si>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</si>
  <si>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</si>
  <si>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</si>
  <si>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</si>
  <si>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</si>
  <si>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</si>
  <si>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</si>
  <si>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</si>
  <si>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</si>
  <si>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</si>
  <si>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</si>
  <si>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</si>
  <si>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</si>
  <si>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</si>
  <si>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</si>
  <si>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</si>
  <si>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</si>
  <si>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</si>
  <si>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</si>
  <si>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</si>
  <si>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</si>
  <si>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</si>
  <si>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</si>
  <si>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</si>
  <si>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</si>
  <si>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</si>
  <si>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</si>
  <si>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</si>
  <si>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</si>
  <si>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</si>
  <si>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</si>
  <si>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</si>
  <si>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</si>
  <si>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</si>
  <si>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</si>
  <si>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</si>
  <si>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</si>
  <si>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</si>
  <si>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</si>
  <si>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</si>
  <si>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</si>
  <si>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</si>
  <si>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</si>
  <si>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</si>
  <si>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</si>
  <si>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</si>
  <si>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</si>
  <si>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</si>
  <si>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</si>
  <si>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</si>
  <si>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</si>
  <si>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</si>
  <si>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</si>
  <si>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</si>
  <si>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</si>
  <si>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</si>
  <si>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</si>
  <si>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</si>
  <si>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</si>
  <si>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</si>
  <si>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</si>
  <si>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</si>
  <si>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</si>
  <si>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</si>
  <si>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</si>
  <si>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</si>
  <si>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</si>
  <si>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</si>
  <si>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</si>
  <si>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</si>
  <si>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</si>
  <si>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</si>
  <si>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</si>
  <si>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</si>
  <si>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</si>
  <si>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</si>
  <si>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</si>
  <si>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</si>
  <si>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</si>
  <si>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</si>
  <si>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</si>
  <si>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</si>
  <si>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</si>
  <si>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</si>
  <si>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</si>
  <si>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</si>
  <si>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</si>
  <si>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</si>
  <si>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</si>
  <si>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</si>
  <si>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</si>
  <si>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</si>
  <si>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</si>
  <si>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</si>
  <si>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</si>
  <si>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</si>
  <si>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</si>
  <si>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</si>
  <si>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</si>
  <si>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</si>
  <si>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</si>
  <si>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</si>
  <si>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</si>
  <si>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</si>
  <si>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</si>
  <si>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</si>
  <si>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</si>
  <si>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</si>
  <si>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</si>
  <si>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</si>
  <si>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</si>
  <si>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</si>
  <si>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</si>
  <si>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</si>
  <si>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</si>
  <si>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</si>
  <si>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</si>
  <si>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</si>
  <si>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</si>
  <si>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</si>
  <si>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</si>
  <si>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</si>
  <si>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</si>
  <si>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</si>
  <si>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</si>
  <si>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</si>
  <si>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</si>
  <si>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</si>
  <si>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</si>
  <si>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</si>
  <si>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</si>
  <si>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</si>
  <si>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</si>
  <si>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</si>
  <si>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</si>
  <si>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</si>
  <si>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</si>
  <si>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</si>
  <si>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</si>
  <si>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</si>
  <si>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</si>
  <si>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</si>
  <si>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</si>
  <si>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</si>
  <si>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</si>
  <si>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</si>
  <si>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</si>
  <si>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</si>
  <si>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</si>
  <si>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</si>
  <si>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</si>
  <si>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</si>
  <si>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</si>
  <si>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</si>
  <si>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</si>
  <si>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</si>
  <si>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</si>
  <si>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</si>
  <si>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</si>
  <si>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</si>
  <si>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</si>
  <si>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</si>
  <si>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</si>
  <si>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</si>
  <si>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</si>
  <si>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</si>
  <si>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</si>
  <si>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</si>
  <si>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</si>
  <si>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</si>
  <si>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</si>
  <si>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</si>
  <si>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</si>
  <si>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</si>
  <si>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</si>
  <si>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</si>
  <si>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</si>
  <si>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</si>
  <si>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</si>
  <si>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</si>
  <si>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</si>
  <si>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</si>
  <si>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</si>
  <si>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</si>
  <si>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</si>
  <si>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</si>
  <si>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</si>
  <si>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</si>
  <si>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</si>
  <si>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</si>
  <si>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</si>
  <si>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</si>
  <si>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</si>
  <si>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</si>
  <si>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</si>
  <si>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</si>
  <si>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</si>
  <si>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</si>
  <si>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</si>
  <si>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</si>
  <si>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</si>
  <si>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</si>
  <si>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</si>
  <si>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</si>
  <si>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</si>
  <si>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</si>
  <si>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</si>
  <si>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</si>
  <si>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</si>
  <si>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</si>
  <si>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</si>
  <si>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</si>
  <si>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</si>
  <si>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</si>
  <si>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</si>
  <si>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</si>
  <si>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</si>
  <si>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</si>
  <si>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</si>
  <si>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</si>
  <si>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</si>
  <si>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</si>
  <si>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</si>
  <si>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</si>
  <si>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</si>
  <si>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</si>
  <si>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</si>
  <si>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</si>
  <si>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</si>
  <si>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</si>
  <si>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</si>
  <si>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</si>
  <si>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</si>
  <si>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</si>
  <si>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</si>
  <si>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</si>
  <si>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</si>
  <si>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</si>
  <si>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</si>
  <si>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</si>
  <si>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</si>
  <si>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</si>
  <si>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</si>
  <si>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</si>
  <si>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</si>
  <si>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</si>
  <si>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</si>
  <si>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</si>
  <si>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</si>
  <si>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</si>
  <si>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</si>
  <si>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</si>
  <si>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</si>
  <si>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</si>
  <si>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</si>
  <si>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</si>
  <si>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</si>
  <si>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</si>
  <si>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</si>
  <si>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</si>
  <si>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</si>
  <si>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</si>
  <si>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</si>
  <si>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</si>
  <si>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</si>
  <si>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</si>
  <si>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</si>
  <si>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</si>
  <si>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</si>
  <si>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</si>
  <si>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</si>
  <si>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</si>
  <si>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</si>
  <si>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</si>
  <si>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</si>
  <si>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</si>
  <si>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</si>
  <si>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</si>
  <si>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</si>
  <si>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</si>
  <si>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</si>
  <si>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</si>
  <si>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</si>
  <si>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</si>
  <si>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</si>
  <si>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</si>
  <si>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</si>
  <si>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</si>
  <si>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</si>
  <si>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</si>
  <si>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</si>
  <si>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</si>
  <si>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</si>
  <si>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</si>
  <si>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</si>
  <si>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</si>
  <si>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</si>
  <si>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</si>
  <si>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</si>
  <si>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</si>
  <si>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</si>
  <si>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</si>
  <si>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</si>
  <si>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</si>
  <si>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</si>
  <si>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</si>
  <si>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</si>
  <si>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</si>
  <si>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</si>
  <si>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</si>
  <si>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</si>
  <si>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</si>
  <si>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</si>
  <si>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</si>
  <si>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</si>
  <si>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</si>
  <si>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</si>
  <si>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</si>
  <si>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</si>
  <si>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</si>
  <si>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</si>
  <si>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</si>
  <si>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</si>
  <si>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</si>
  <si>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</si>
  <si>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</si>
  <si>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</si>
  <si>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</si>
  <si>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</si>
  <si>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</si>
  <si>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</si>
  <si>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</si>
  <si>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</si>
  <si>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</si>
  <si>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</si>
  <si>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</si>
  <si>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</si>
  <si>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</si>
  <si>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</si>
  <si>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</si>
  <si>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</si>
  <si>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</si>
  <si>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</si>
  <si>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</si>
  <si>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</si>
  <si>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</si>
  <si>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</si>
  <si>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</si>
  <si>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</si>
  <si>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</si>
  <si>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</si>
  <si>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</si>
  <si>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</si>
  <si>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</si>
  <si>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</si>
  <si>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</si>
  <si>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</si>
  <si>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</si>
  <si>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</si>
  <si>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</si>
  <si>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</si>
  <si>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</si>
  <si>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</si>
  <si>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</si>
  <si>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</si>
  <si>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</si>
  <si>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</si>
  <si>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</si>
  <si>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</si>
  <si>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</si>
  <si>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</si>
  <si>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</si>
  <si>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</si>
  <si>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</si>
  <si>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</si>
  <si>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</si>
  <si>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</si>
  <si>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</si>
  <si>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</si>
  <si>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</si>
  <si>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</si>
  <si>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</si>
  <si>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</si>
  <si>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</si>
  <si>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</si>
  <si>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</si>
  <si>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</si>
  <si>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</si>
  <si>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</si>
  <si>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</si>
  <si>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</si>
  <si>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</si>
  <si>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</si>
  <si>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</si>
  <si>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</si>
  <si>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</si>
  <si>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</si>
  <si>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</si>
  <si>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</si>
  <si>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</si>
  <si>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</si>
  <si>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</si>
  <si>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</si>
  <si>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</si>
  <si>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</si>
  <si>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</si>
  <si>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</si>
  <si>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</si>
  <si>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</si>
  <si>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</si>
  <si>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</si>
  <si>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</si>
  <si>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</si>
  <si>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</si>
  <si>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</si>
  <si>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</si>
  <si>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</si>
  <si>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</si>
  <si>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</si>
  <si>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</si>
  <si>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</si>
  <si>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</si>
  <si>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</si>
  <si>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</si>
  <si>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</si>
  <si>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</si>
  <si>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</si>
  <si>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</si>
  <si>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</si>
  <si>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</si>
  <si>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</si>
  <si>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</si>
  <si>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</si>
  <si>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</si>
  <si>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</si>
  <si>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</si>
  <si>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</si>
  <si>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</si>
  <si>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</si>
  <si>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</si>
  <si>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</si>
  <si>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</si>
  <si>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</si>
  <si>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</si>
  <si>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</si>
  <si>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</si>
  <si>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</si>
  <si>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</si>
  <si>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</si>
  <si>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</si>
  <si>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</si>
  <si>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</si>
  <si>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</si>
  <si>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</si>
  <si>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</si>
  <si>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</si>
  <si>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</si>
  <si>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</si>
  <si>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</si>
  <si>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</si>
  <si>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</si>
  <si>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</si>
  <si>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</si>
  <si>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</si>
  <si>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</si>
  <si>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</si>
  <si>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</si>
  <si>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</si>
  <si>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</si>
  <si>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</si>
  <si>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</si>
  <si>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</si>
  <si>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</si>
  <si>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</si>
  <si>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</si>
  <si>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</si>
  <si>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</si>
  <si>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</si>
  <si>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</si>
  <si>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</si>
  <si>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</si>
  <si>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</si>
  <si>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</si>
  <si>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</si>
  <si>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</si>
  <si>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</si>
  <si>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</si>
  <si>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</si>
  <si>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</si>
  <si>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</si>
  <si>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</si>
  <si>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</si>
  <si>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</si>
  <si>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</si>
  <si>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</si>
  <si>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</si>
  <si>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</si>
  <si>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</si>
  <si>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</si>
  <si>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</si>
  <si>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</si>
  <si>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</si>
  <si>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</si>
  <si>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</si>
  <si>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</si>
  <si>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</si>
  <si>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</si>
  <si>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</si>
  <si>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</si>
  <si>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</si>
  <si>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</si>
  <si>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</si>
  <si>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</si>
  <si>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</si>
  <si>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</si>
  <si>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</si>
  <si>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</si>
  <si>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</si>
  <si>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</si>
  <si>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</si>
  <si>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</si>
  <si>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</si>
  <si>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</si>
  <si>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</si>
  <si>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</si>
  <si>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</si>
  <si>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</si>
  <si>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</si>
  <si>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</si>
  <si>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</si>
  <si>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</si>
  <si>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</si>
  <si>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</si>
  <si>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</si>
  <si>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</si>
  <si>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</si>
  <si>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</si>
  <si>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</si>
  <si>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</si>
  <si>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</si>
  <si>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</si>
  <si>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</si>
  <si>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</si>
  <si>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</si>
  <si>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</si>
  <si>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</si>
  <si>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</si>
  <si>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</si>
  <si>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</si>
  <si>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</si>
  <si>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</si>
  <si>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</si>
  <si>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</si>
  <si>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</si>
  <si>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</si>
  <si>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</si>
  <si>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</si>
  <si>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</si>
  <si>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</si>
  <si>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</si>
  <si>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</si>
  <si>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</si>
  <si>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</si>
  <si>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</si>
  <si>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</si>
  <si>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</si>
  <si>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</si>
  <si>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</si>
  <si>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</si>
  <si>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</si>
  <si>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</si>
  <si>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</si>
  <si>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</si>
  <si>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</si>
  <si>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</si>
  <si>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</si>
  <si>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</si>
  <si>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</si>
  <si>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</si>
  <si>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</si>
  <si>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</si>
  <si>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</si>
  <si>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</si>
  <si>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</si>
  <si>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</si>
  <si>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</si>
  <si>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</si>
  <si>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</si>
  <si>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</si>
  <si>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</si>
  <si>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</si>
  <si>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</si>
  <si>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</si>
  <si>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</si>
  <si>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</si>
  <si>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</si>
  <si>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</si>
  <si>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</si>
  <si>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</si>
  <si>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</si>
  <si>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</si>
  <si>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</si>
  <si>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</si>
  <si>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</si>
  <si>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</si>
  <si>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</si>
  <si>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</si>
  <si>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</si>
  <si>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</si>
  <si>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</si>
  <si>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</si>
  <si>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</si>
  <si>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</si>
  <si>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</si>
  <si>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</si>
  <si>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</si>
  <si>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</si>
  <si>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</si>
  <si>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</si>
  <si>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</si>
  <si>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</si>
  <si>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</si>
  <si>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</si>
  <si>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</si>
  <si>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</si>
  <si>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</si>
  <si>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</si>
  <si>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</si>
  <si>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</si>
  <si>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</si>
  <si>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</si>
  <si>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</si>
  <si>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</si>
  <si>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</si>
  <si>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</si>
  <si>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</si>
  <si>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</si>
  <si>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</si>
  <si>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</si>
  <si>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</si>
  <si>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</si>
  <si>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</si>
  <si>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</si>
  <si>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</si>
  <si>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</si>
  <si>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</si>
  <si>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</si>
  <si>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</si>
  <si>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</si>
  <si>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</si>
  <si>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</si>
  <si>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</si>
  <si>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</si>
  <si>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</si>
  <si>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</si>
  <si>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</si>
  <si>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</si>
  <si>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</si>
  <si>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</si>
  <si>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</si>
  <si>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</si>
  <si>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</si>
  <si>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</si>
  <si>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</si>
  <si>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</si>
  <si>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</si>
  <si>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</si>
  <si>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</si>
  <si>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</si>
  <si>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</si>
  <si>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</si>
  <si>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</si>
  <si>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</si>
  <si>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</si>
  <si>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</si>
  <si>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</si>
  <si>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</si>
  <si>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</si>
  <si>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</si>
  <si>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</si>
  <si>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</si>
  <si>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</si>
  <si>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</si>
  <si>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</si>
  <si>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</si>
  <si>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</si>
  <si>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</si>
  <si>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</si>
  <si>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</si>
  <si>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</si>
  <si>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</si>
  <si>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</si>
  <si>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</si>
  <si>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</si>
  <si>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</si>
  <si>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</si>
  <si>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</si>
  <si>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</si>
  <si>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</si>
  <si>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</si>
  <si>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</si>
  <si>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</si>
  <si>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</si>
  <si>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</si>
  <si>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</si>
  <si>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</si>
  <si>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</si>
  <si>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</si>
  <si>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</si>
  <si>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</si>
  <si>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</si>
  <si>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</si>
  <si>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</si>
  <si>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</si>
  <si>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</si>
  <si>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</si>
  <si>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</si>
  <si>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</si>
  <si>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</si>
  <si>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</si>
  <si>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</si>
  <si>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</si>
  <si>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</si>
  <si>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</si>
  <si>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</si>
  <si>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</si>
  <si>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</si>
  <si>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</si>
  <si>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</si>
  <si>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</si>
  <si>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</si>
  <si>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</si>
  <si>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</si>
  <si>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</si>
  <si>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</si>
  <si>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</si>
  <si>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</si>
  <si>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</si>
  <si>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</si>
  <si>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</si>
  <si>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</si>
  <si>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</si>
  <si>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</si>
  <si>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</si>
  <si>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</si>
  <si>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</si>
  <si>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</si>
  <si>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</si>
  <si>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</si>
  <si>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</si>
  <si>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</si>
  <si>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</si>
  <si>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</si>
  <si>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</si>
  <si>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</si>
  <si>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</si>
  <si>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</si>
  <si>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</si>
  <si>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</si>
  <si>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</si>
  <si>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</si>
  <si>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</si>
  <si>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</si>
  <si>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</si>
  <si>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</si>
  <si>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</si>
  <si>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</si>
  <si>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</si>
  <si>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</si>
  <si>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</si>
  <si>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</si>
  <si>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</si>
  <si>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</si>
  <si>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</si>
  <si>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</si>
  <si>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</si>
  <si>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</si>
  <si>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</si>
  <si>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</si>
  <si>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</si>
  <si>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</si>
  <si>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</si>
  <si>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</si>
  <si>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</si>
  <si>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</si>
  <si>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</si>
  <si>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</si>
  <si>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</si>
  <si>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</si>
  <si>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</si>
  <si>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</si>
  <si>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</si>
  <si>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</si>
  <si>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</si>
  <si>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</si>
  <si>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</si>
  <si>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</si>
  <si>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</si>
  <si>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</si>
  <si>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</si>
  <si>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</si>
  <si>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</si>
  <si>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</si>
  <si>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</si>
  <si>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</si>
  <si>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</si>
  <si>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</si>
  <si>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</si>
  <si>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</si>
  <si>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</si>
  <si>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</si>
  <si>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</si>
  <si>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</si>
  <si>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</si>
  <si>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</si>
  <si>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</si>
  <si>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</si>
  <si>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</si>
  <si>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</si>
  <si>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</si>
  <si>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</si>
  <si>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</si>
  <si>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</si>
  <si>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</si>
  <si>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</si>
  <si>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</si>
  <si>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</si>
  <si>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</si>
  <si>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</si>
  <si>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</si>
  <si>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</si>
  <si>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</si>
  <si>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</si>
  <si>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</si>
  <si>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</si>
  <si>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</si>
  <si>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</si>
  <si>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</si>
  <si>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</si>
  <si>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</si>
  <si>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</si>
  <si>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</si>
  <si>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</si>
  <si>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</si>
  <si>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</si>
  <si>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</si>
  <si>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</si>
  <si>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</si>
  <si>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</si>
  <si>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</si>
  <si>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</si>
  <si>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</si>
  <si>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</si>
  <si>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</si>
  <si>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</si>
  <si>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</si>
  <si>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</si>
  <si>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</si>
  <si>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</si>
  <si>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</si>
  <si>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</si>
  <si>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</si>
  <si>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</si>
  <si>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</si>
  <si>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</si>
  <si>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</si>
  <si>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</si>
  <si>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</si>
  <si>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</si>
  <si>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</si>
  <si>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</si>
  <si>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</si>
  <si>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</si>
  <si>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</si>
  <si>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</si>
  <si>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</si>
  <si>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</si>
  <si>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</si>
  <si>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</si>
  <si>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</si>
  <si>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</si>
  <si>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</si>
  <si>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</si>
  <si>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</si>
  <si>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</si>
  <si>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</si>
  <si>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</si>
  <si>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</si>
  <si>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</si>
  <si>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</si>
  <si>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</si>
  <si>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</si>
  <si>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</si>
  <si>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</si>
  <si>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</si>
  <si>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</si>
  <si>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</si>
  <si>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</si>
  <si>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</si>
  <si>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</si>
  <si>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</si>
  <si>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</si>
  <si>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</si>
  <si>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</si>
  <si>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</si>
  <si>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</si>
  <si>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</si>
  <si>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</si>
  <si>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</si>
  <si>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</si>
  <si>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</si>
  <si>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</si>
  <si>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</si>
  <si>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</si>
  <si>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</si>
  <si>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</si>
  <si>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</si>
  <si>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</si>
  <si>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</si>
  <si>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</si>
  <si>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</si>
  <si>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</si>
  <si>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</si>
  <si>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</si>
  <si>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</si>
  <si>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</si>
  <si>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</si>
  <si>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</si>
  <si>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</si>
  <si>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</si>
  <si>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</si>
  <si>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</si>
  <si>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</si>
  <si>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</si>
  <si>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</si>
  <si>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</si>
  <si>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</si>
  <si>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</si>
  <si>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</si>
  <si>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</si>
  <si>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</si>
  <si>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</si>
  <si>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</si>
  <si>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</si>
  <si>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</si>
  <si>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</si>
  <si>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</si>
  <si>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</si>
  <si>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</si>
  <si>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</si>
  <si>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</si>
  <si>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</si>
  <si>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</si>
  <si>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</si>
  <si>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</si>
  <si>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</si>
  <si>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</si>
  <si>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</si>
  <si>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</si>
  <si>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</si>
  <si>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</si>
  <si>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</si>
  <si>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</si>
  <si>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</si>
  <si>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</si>
  <si>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</si>
  <si>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</si>
  <si>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</si>
  <si>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</si>
  <si>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</si>
  <si>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</si>
  <si>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</si>
  <si>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</si>
  <si>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</si>
  <si>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</si>
  <si>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</si>
  <si>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</si>
  <si>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</si>
  <si>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</si>
  <si>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</si>
  <si>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</si>
  <si>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</si>
  <si>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</si>
  <si>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</si>
  <si>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</si>
  <si>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</si>
  <si>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</si>
  <si>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</si>
  <si>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</si>
  <si>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</si>
  <si>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</si>
  <si>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</si>
  <si>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</si>
  <si>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</si>
  <si>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</si>
  <si>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</si>
  <si>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</si>
  <si>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</si>
  <si>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</si>
  <si>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</si>
  <si>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</si>
  <si>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</si>
  <si>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</si>
  <si>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</si>
  <si>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</si>
  <si>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</si>
  <si>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</si>
  <si>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</si>
  <si>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</si>
  <si>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</si>
  <si>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</si>
  <si>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</si>
  <si>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</si>
  <si>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</si>
  <si>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</si>
  <si>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</si>
  <si>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</si>
  <si>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</si>
  <si>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</si>
  <si>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</si>
  <si>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</si>
  <si>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</si>
  <si>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</si>
  <si>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</si>
  <si>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</si>
  <si>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</si>
  <si>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</si>
  <si>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</si>
  <si>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</si>
  <si>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</si>
  <si>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</si>
  <si>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</si>
  <si>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</si>
  <si>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</si>
  <si>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</si>
  <si>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</si>
  <si>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</si>
  <si>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</si>
  <si>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</si>
  <si>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</si>
  <si>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</si>
  <si>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</si>
  <si>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</si>
  <si>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</si>
  <si>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</si>
  <si>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</si>
  <si>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</si>
  <si>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</si>
  <si>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</si>
  <si>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</si>
  <si>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</si>
  <si>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</si>
  <si>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</si>
  <si>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</si>
  <si>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</si>
  <si>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</si>
  <si>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</si>
  <si>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</si>
  <si>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</si>
  <si>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</si>
  <si>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</si>
  <si>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</si>
  <si>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</si>
  <si>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</si>
  <si>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</si>
  <si>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</si>
  <si>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</si>
  <si>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</si>
  <si>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</si>
  <si>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</si>
  <si>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</si>
  <si>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</si>
  <si>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</si>
  <si>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</si>
  <si>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</si>
  <si>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</si>
  <si>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</si>
  <si>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</si>
  <si>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</si>
  <si>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</si>
  <si>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</si>
  <si>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</si>
  <si>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</si>
  <si>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</si>
  <si>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</si>
  <si>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</si>
  <si>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</si>
  <si>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</si>
  <si>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</si>
  <si>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</si>
  <si>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</si>
  <si>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</si>
  <si>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</si>
  <si>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</si>
  <si>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</si>
  <si>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</si>
  <si>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</si>
  <si>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</si>
  <si>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</si>
  <si>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</si>
  <si>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</si>
  <si>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</si>
  <si>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</si>
  <si>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</si>
  <si>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</si>
  <si>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</si>
  <si>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</si>
  <si>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</si>
  <si>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</si>
  <si>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</si>
  <si>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</si>
  <si>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</si>
  <si>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</si>
  <si>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</si>
  <si>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</si>
  <si>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</si>
  <si>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</si>
  <si>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</si>
  <si>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</si>
  <si>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</si>
  <si>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</si>
  <si>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</si>
  <si>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</si>
  <si>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</si>
  <si>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</si>
  <si>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</si>
  <si>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</si>
  <si>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</si>
  <si>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</si>
  <si>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</si>
  <si>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</si>
  <si>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</si>
  <si>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</si>
  <si>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</si>
  <si>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</si>
  <si>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</si>
  <si>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</si>
  <si>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</si>
  <si>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</si>
  <si>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</si>
  <si>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</si>
  <si>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</si>
  <si>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</si>
  <si>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</si>
  <si>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</si>
  <si>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</si>
  <si>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</si>
  <si>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</si>
  <si>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</si>
  <si>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</si>
  <si>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</si>
  <si>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</si>
  <si>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</si>
  <si>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</si>
  <si>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</si>
  <si>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</si>
  <si>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</si>
  <si>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</si>
  <si>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</si>
  <si>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</si>
  <si>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</si>
  <si>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</si>
  <si>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</si>
  <si>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</si>
  <si>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</si>
  <si>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</si>
  <si>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</si>
  <si>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</si>
  <si>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</si>
  <si>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</si>
  <si>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</si>
  <si>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</si>
  <si>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</si>
  <si>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</si>
  <si>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</si>
  <si>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</si>
  <si>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</si>
  <si>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</si>
  <si>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</si>
  <si>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</si>
  <si>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</si>
  <si>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</si>
  <si>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</si>
  <si>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</si>
  <si>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</si>
  <si>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</si>
  <si>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</si>
  <si>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</si>
  <si>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</si>
  <si>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</si>
  <si>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</si>
  <si>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</si>
  <si>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</si>
  <si>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</si>
  <si>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</si>
  <si>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</si>
  <si>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</si>
  <si>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</si>
  <si>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</si>
  <si>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</si>
  <si>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</si>
  <si>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</si>
  <si>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</si>
  <si>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</si>
  <si>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</si>
  <si>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</si>
  <si>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</si>
  <si>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</si>
  <si>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</si>
  <si>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</si>
  <si>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</si>
  <si>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</si>
  <si>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</si>
  <si>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</si>
  <si>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</si>
  <si>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</si>
  <si>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</si>
  <si>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</si>
  <si>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</si>
  <si>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</si>
  <si>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</si>
  <si>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</si>
  <si>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</si>
  <si>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</si>
  <si>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</si>
  <si>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</si>
  <si>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</si>
  <si>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</si>
  <si>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</si>
  <si>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</si>
  <si>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</si>
  <si>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</si>
  <si>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</si>
  <si>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</si>
  <si>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</si>
  <si>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</si>
  <si>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</si>
  <si>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</si>
  <si>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</si>
  <si>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</si>
  <si>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</si>
  <si>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</si>
  <si>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</si>
  <si>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</si>
  <si>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</si>
  <si>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</si>
  <si>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</si>
  <si>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</si>
  <si>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</si>
  <si>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</si>
  <si>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</si>
  <si>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</si>
  <si>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</si>
  <si>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</si>
  <si>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</si>
  <si>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</si>
  <si>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</si>
  <si>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</si>
  <si>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</si>
  <si>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</si>
  <si>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</si>
  <si>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</si>
  <si>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</si>
  <si>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</si>
  <si>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</si>
  <si>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</si>
  <si>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</si>
  <si>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</si>
  <si>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</si>
  <si>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</si>
  <si>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</si>
  <si>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</si>
  <si>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</si>
  <si>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</si>
  <si>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</si>
  <si>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</si>
  <si>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</si>
  <si>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</si>
  <si>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</si>
  <si>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</si>
  <si>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</si>
  <si>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</si>
  <si>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</si>
  <si>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</si>
  <si>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</si>
  <si>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</si>
  <si>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</si>
  <si>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</si>
  <si>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</si>
  <si>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</si>
  <si>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</si>
  <si>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</si>
  <si>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</si>
  <si>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</si>
  <si>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</si>
  <si>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</si>
  <si>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</si>
  <si>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</si>
  <si>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</si>
  <si>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</si>
  <si>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</si>
  <si>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</si>
  <si>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</si>
  <si>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</si>
  <si>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</si>
  <si>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</si>
  <si>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</si>
  <si>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</si>
  <si>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</si>
  <si>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</si>
  <si>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</si>
  <si>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</si>
  <si>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</si>
  <si>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</si>
  <si>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</si>
  <si>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</si>
  <si>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</si>
  <si>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</si>
  <si>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</si>
  <si>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</si>
  <si>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</si>
  <si>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</si>
  <si>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</si>
  <si>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</si>
  <si>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</si>
  <si>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</si>
  <si>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</si>
  <si>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</si>
  <si>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</si>
  <si>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</si>
  <si>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</si>
  <si>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</si>
  <si>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</si>
  <si>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</si>
  <si>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</si>
  <si>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</si>
  <si>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</si>
  <si>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</si>
  <si>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</si>
  <si>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</si>
  <si>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</si>
  <si>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</si>
  <si>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</si>
  <si>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</si>
  <si>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</si>
  <si>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</si>
  <si>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</si>
  <si>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</si>
  <si>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</si>
  <si>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</si>
  <si>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</si>
  <si>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</si>
  <si>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</si>
  <si>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</si>
  <si>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</si>
  <si>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</si>
  <si>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</si>
  <si>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</si>
  <si>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</si>
  <si>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</si>
  <si>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</si>
  <si>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</si>
  <si>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</si>
  <si>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</si>
  <si>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</si>
  <si>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</si>
  <si>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</si>
  <si>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</si>
  <si>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</si>
  <si>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</si>
  <si>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</si>
  <si>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</si>
  <si>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</si>
  <si>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</si>
  <si>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</si>
  <si>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</si>
  <si>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</si>
  <si>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</si>
  <si>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</si>
  <si>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</si>
  <si>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</si>
  <si>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</si>
  <si>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</si>
  <si>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</si>
  <si>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</si>
  <si>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</si>
  <si>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</si>
  <si>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</si>
  <si>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</si>
  <si>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</si>
  <si>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</si>
  <si>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</si>
  <si>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</si>
  <si>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</si>
  <si>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</si>
  <si>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</si>
  <si>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</si>
  <si>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</si>
  <si>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</si>
  <si>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</si>
  <si>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</si>
  <si>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</si>
  <si>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</si>
  <si>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</si>
  <si>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</si>
  <si>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</si>
  <si>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</si>
  <si>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</si>
  <si>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</si>
  <si>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</si>
  <si>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</si>
  <si>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</si>
  <si>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</si>
  <si>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</si>
  <si>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</si>
  <si>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</si>
  <si>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</si>
  <si>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</si>
  <si>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</si>
  <si>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</si>
  <si>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</si>
  <si>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</si>
  <si>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</si>
  <si>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</si>
  <si>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</si>
  <si>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</si>
  <si>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</si>
  <si>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</si>
  <si>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</si>
  <si>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</si>
  <si>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</si>
  <si>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</si>
  <si>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</si>
  <si>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</si>
  <si>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</si>
  <si>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</si>
  <si>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</si>
  <si>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</si>
  <si>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</si>
  <si>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</si>
  <si>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</si>
  <si>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</si>
  <si>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</si>
  <si>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</si>
  <si>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</si>
  <si>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</si>
  <si>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</si>
  <si>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</si>
  <si>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</si>
  <si>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</si>
  <si>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</si>
  <si>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</si>
  <si>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</si>
  <si>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</si>
  <si>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</si>
  <si>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</si>
  <si>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</si>
  <si>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</si>
  <si>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</si>
  <si>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</si>
  <si>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</si>
  <si>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</si>
  <si>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</si>
  <si>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</si>
  <si>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</si>
  <si>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</si>
  <si>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</si>
  <si>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</si>
  <si>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</si>
  <si>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</si>
  <si>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</si>
  <si>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</si>
  <si>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</si>
  <si>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</si>
  <si>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</si>
  <si>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</si>
  <si>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</si>
  <si>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</si>
  <si>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</si>
  <si>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</si>
  <si>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</si>
  <si>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</si>
  <si>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</si>
  <si>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</si>
  <si>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</si>
  <si>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</si>
  <si>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</si>
  <si>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</si>
  <si>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</si>
  <si>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</si>
  <si>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</si>
  <si>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</si>
  <si>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</si>
  <si>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</si>
  <si>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</si>
  <si>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</si>
  <si>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</si>
  <si>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</si>
  <si>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</si>
  <si>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</si>
  <si>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</si>
  <si>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</si>
  <si>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</si>
  <si>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</si>
  <si>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</si>
  <si>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</si>
  <si>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</si>
  <si>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</si>
  <si>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</si>
  <si>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</si>
  <si>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</si>
  <si>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</si>
  <si>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</si>
  <si>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</si>
  <si>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</si>
  <si>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</si>
  <si>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</si>
  <si>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</si>
  <si>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</si>
  <si>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</si>
  <si>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</si>
  <si>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</si>
  <si>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</si>
  <si>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</si>
  <si>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</si>
  <si>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</si>
  <si>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</si>
  <si>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</si>
  <si>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</si>
  <si>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</si>
  <si>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</si>
  <si>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</si>
  <si>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</si>
  <si>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</si>
  <si>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</si>
  <si>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</si>
  <si>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</si>
  <si>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</si>
  <si>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</si>
  <si>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</si>
  <si>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</si>
  <si>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</si>
  <si>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</si>
  <si>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</si>
  <si>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</si>
  <si>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</si>
  <si>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</si>
  <si>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</si>
  <si>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</si>
  <si>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</si>
  <si>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</si>
  <si>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</si>
  <si>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</si>
  <si>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</si>
  <si>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</si>
  <si>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</si>
  <si>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</si>
  <si>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</si>
  <si>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</si>
  <si>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</si>
  <si>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</si>
  <si>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</si>
  <si>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</si>
  <si>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</si>
  <si>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</si>
  <si>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</si>
  <si>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</si>
  <si>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</si>
  <si>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</si>
  <si>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</si>
  <si>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</si>
  <si>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</si>
  <si>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</si>
  <si>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</si>
  <si>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</si>
  <si>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</si>
  <si>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</si>
  <si>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</si>
  <si>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</si>
  <si>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</si>
  <si>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</si>
  <si>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</si>
  <si>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</si>
  <si>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</si>
  <si>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</si>
  <si>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</si>
  <si>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</si>
  <si>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</si>
  <si>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</si>
  <si>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</si>
  <si>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</si>
  <si>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</si>
  <si>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</si>
  <si>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</si>
  <si>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</si>
  <si>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</si>
  <si>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</si>
  <si>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</si>
  <si>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</si>
  <si>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</si>
  <si>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</si>
  <si>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</si>
  <si>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</si>
  <si>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</si>
  <si>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</si>
  <si>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</si>
  <si>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</si>
  <si>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</si>
  <si>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</si>
  <si>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</si>
  <si>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</si>
  <si>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</si>
  <si>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</si>
  <si>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</si>
  <si>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</si>
  <si>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</si>
  <si>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</si>
  <si>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</si>
  <si>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</si>
  <si>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</si>
  <si>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</si>
  <si>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</si>
  <si>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</si>
  <si>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</si>
  <si>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</si>
  <si>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</si>
  <si>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</si>
  <si>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</si>
  <si>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</si>
  <si>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</si>
  <si>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</si>
  <si>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</si>
  <si>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</si>
  <si>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</si>
  <si>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</si>
  <si>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</si>
  <si>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</si>
  <si>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</si>
  <si>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</si>
  <si>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</si>
  <si>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</si>
  <si>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</si>
  <si>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</si>
  <si>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</si>
  <si>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</si>
  <si>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</si>
  <si>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</si>
  <si>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</si>
  <si>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</si>
  <si>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</si>
  <si>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</si>
  <si>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</si>
  <si>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</si>
  <si>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</si>
  <si>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</si>
  <si>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</si>
  <si>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</si>
  <si>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</si>
  <si>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</si>
  <si>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</si>
  <si>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</si>
  <si>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</si>
  <si>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</si>
  <si>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</si>
  <si>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</si>
  <si>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</si>
  <si>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</si>
  <si>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</si>
  <si>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</si>
  <si>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</si>
  <si>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</si>
  <si>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</si>
  <si>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</si>
  <si>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</si>
  <si>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</si>
  <si>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</si>
  <si>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</si>
  <si>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</si>
  <si>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</si>
  <si>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</si>
  <si>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</si>
  <si>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</si>
  <si>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</si>
  <si>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</si>
  <si>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</si>
  <si>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</si>
  <si>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</si>
  <si>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</si>
  <si>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</si>
  <si>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</si>
  <si>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</si>
  <si>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</si>
  <si>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</si>
  <si>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</si>
  <si>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</si>
  <si>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</si>
  <si>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</si>
  <si>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</si>
  <si>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</si>
  <si>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</si>
  <si>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</si>
  <si>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</si>
  <si>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</si>
  <si>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</si>
  <si>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</si>
  <si>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</si>
  <si>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</si>
  <si>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</si>
  <si>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</si>
  <si>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</si>
  <si>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</si>
  <si>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</si>
  <si>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</si>
  <si>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</si>
  <si>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</si>
  <si>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</si>
  <si>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</si>
  <si>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</si>
  <si>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</si>
  <si>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</si>
  <si>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</si>
  <si>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</si>
  <si>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</si>
  <si>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</si>
  <si>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</si>
  <si>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</si>
  <si>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</si>
  <si>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</si>
  <si>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</si>
  <si>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</si>
  <si>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</si>
  <si>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</si>
  <si>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</si>
  <si>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</si>
  <si>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</si>
  <si>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</si>
  <si>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</si>
  <si>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</si>
  <si>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</si>
  <si>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</si>
  <si>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</si>
  <si>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</si>
  <si>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</si>
  <si>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</si>
  <si>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</si>
  <si>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</si>
  <si>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</si>
  <si>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</si>
  <si>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</si>
  <si>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</si>
  <si>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</si>
  <si>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</si>
  <si>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</si>
  <si>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</si>
  <si>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</si>
  <si>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</si>
  <si>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</si>
  <si>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</si>
  <si>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</si>
  <si>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</si>
  <si>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</si>
  <si>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</si>
  <si>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</si>
  <si>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</si>
  <si>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</si>
  <si>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</si>
  <si>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</si>
  <si>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</si>
  <si>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</si>
  <si>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</si>
  <si>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</si>
  <si>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</si>
  <si>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</si>
  <si>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</si>
  <si>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</si>
  <si>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</si>
  <si>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</si>
  <si>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</si>
  <si>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</si>
  <si>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</si>
  <si>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</si>
  <si>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</si>
  <si>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</si>
  <si>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</si>
  <si>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</si>
  <si>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</si>
  <si>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</si>
  <si>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</si>
  <si>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</si>
  <si>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</si>
  <si>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</si>
  <si>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</si>
  <si>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</si>
  <si>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</si>
  <si>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</si>
  <si>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</si>
  <si>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</si>
  <si>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</si>
  <si>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</si>
  <si>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</si>
  <si>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</si>
  <si>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</si>
  <si>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</si>
  <si>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</si>
  <si>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</si>
  <si>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</si>
  <si>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</si>
  <si>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</si>
  <si>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</si>
  <si>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</si>
  <si>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</si>
  <si>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</si>
  <si>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</si>
  <si>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</si>
  <si>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</si>
  <si>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</si>
  <si>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</si>
  <si>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</si>
  <si>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</si>
  <si>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</si>
  <si>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</si>
  <si>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</si>
  <si>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</si>
  <si>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</si>
  <si>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</si>
  <si>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</si>
  <si>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</si>
  <si>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</si>
  <si>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</si>
  <si>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</si>
  <si>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</si>
  <si>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</si>
  <si>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</si>
  <si>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</si>
  <si>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</si>
  <si>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</si>
  <si>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</si>
  <si>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</si>
  <si>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</si>
  <si>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</si>
  <si>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</si>
  <si>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</si>
  <si>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</si>
  <si>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</si>
  <si>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</si>
  <si>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</si>
  <si>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</si>
  <si>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</si>
  <si>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</si>
  <si>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</si>
  <si>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</si>
  <si>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</si>
  <si>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</si>
  <si>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</si>
  <si>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</si>
  <si>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</si>
  <si>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</si>
  <si>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</si>
  <si>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</si>
  <si>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</si>
  <si>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</si>
  <si>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</si>
  <si>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</si>
  <si>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</si>
  <si>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</si>
  <si>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</si>
  <si>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</si>
  <si>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</si>
  <si>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</si>
  <si>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</si>
  <si>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</si>
  <si>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</si>
  <si>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</si>
  <si>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</si>
  <si>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</si>
  <si>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</si>
  <si>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</si>
  <si>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</si>
  <si>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</si>
  <si>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</si>
  <si>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</si>
  <si>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</si>
  <si>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</si>
  <si>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</si>
  <si>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</si>
  <si>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</si>
  <si>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</si>
  <si>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</si>
  <si>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</si>
  <si>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</si>
  <si>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</si>
  <si>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</si>
  <si>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</si>
  <si>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</si>
  <si>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</si>
  <si>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</si>
  <si>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</si>
  <si>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</si>
  <si>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</si>
  <si>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</si>
  <si>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</si>
  <si>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</si>
  <si>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</si>
  <si>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</si>
  <si>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</si>
  <si>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</si>
  <si>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</si>
  <si>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</si>
  <si>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</si>
  <si>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</si>
  <si>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</si>
  <si>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</si>
  <si>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</si>
  <si>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</si>
  <si>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</si>
  <si>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</si>
  <si>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</si>
  <si>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</si>
  <si>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</si>
  <si>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</si>
  <si>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</si>
  <si>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</si>
  <si>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</si>
  <si>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</si>
  <si>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</si>
  <si>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</si>
  <si>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</si>
  <si>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</si>
  <si>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</si>
  <si>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</si>
  <si>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</si>
  <si>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</si>
  <si>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</si>
  <si>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</si>
  <si>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</si>
  <si>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</si>
  <si>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</si>
  <si>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</si>
  <si>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</si>
  <si>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</si>
  <si>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</si>
  <si>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</si>
  <si>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</si>
  <si>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</si>
  <si>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</si>
  <si>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</si>
  <si>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</si>
  <si>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</si>
  <si>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</si>
  <si>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</si>
  <si>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</si>
  <si>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</si>
  <si>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</si>
  <si>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</si>
  <si>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</si>
  <si>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</si>
  <si>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</si>
  <si>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</si>
  <si>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</si>
  <si>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</si>
  <si>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</si>
  <si>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</si>
  <si>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</si>
  <si>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</si>
  <si>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</si>
  <si>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</si>
  <si>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</si>
  <si>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</si>
  <si>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</si>
  <si>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</si>
  <si>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</si>
  <si>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</si>
  <si>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</si>
  <si>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</si>
  <si>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</si>
  <si>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</si>
  <si>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</si>
  <si>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</si>
  <si>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</si>
  <si>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</si>
  <si>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</si>
  <si>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</si>
  <si>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</si>
  <si>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</si>
  <si>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</si>
  <si>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</si>
  <si>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</si>
  <si>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</si>
  <si>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</si>
  <si>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</si>
  <si>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</si>
  <si>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</si>
  <si>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</si>
  <si>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</si>
  <si>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</si>
  <si>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</si>
  <si>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</si>
  <si>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</si>
  <si>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</si>
  <si>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</si>
  <si>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</si>
  <si>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</si>
  <si>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</si>
  <si>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</si>
  <si>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</si>
  <si>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</si>
  <si>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</si>
  <si>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</si>
  <si>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</si>
  <si>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</si>
  <si>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</si>
  <si>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</si>
  <si>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</si>
  <si>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</si>
  <si>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</si>
  <si>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</si>
  <si>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</si>
  <si>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</si>
  <si>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</si>
  <si>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</si>
  <si>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</si>
  <si>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</si>
  <si>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</si>
  <si>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</si>
  <si>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</si>
  <si>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</si>
  <si>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</si>
  <si>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</si>
  <si>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</si>
  <si>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</si>
  <si>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</si>
  <si>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</si>
  <si>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</si>
  <si>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</si>
  <si>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</si>
  <si>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</si>
  <si>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</si>
  <si>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</si>
  <si>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</si>
  <si>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</si>
  <si>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</si>
  <si>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</si>
  <si>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</si>
  <si>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</si>
  <si>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</si>
  <si>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</si>
  <si>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</si>
  <si>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</si>
  <si>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</si>
  <si>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</si>
  <si>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</si>
  <si>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</si>
  <si>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</si>
  <si>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</si>
  <si>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</si>
  <si>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</si>
  <si>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</si>
  <si>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</si>
  <si>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</si>
  <si>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</si>
  <si>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</si>
  <si>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</si>
  <si>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</si>
  <si>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</si>
  <si>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</si>
  <si>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</si>
  <si>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</si>
  <si>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</si>
  <si>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</si>
  <si>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</si>
  <si>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</si>
  <si>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</si>
  <si>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</si>
  <si>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</si>
  <si>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</si>
  <si>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</si>
  <si>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</si>
  <si>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</si>
  <si>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</si>
  <si>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</si>
  <si>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</si>
  <si>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</si>
  <si>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</si>
  <si>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</si>
  <si>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</si>
  <si>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</si>
  <si>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</si>
  <si>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</si>
  <si>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</si>
  <si>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</si>
  <si>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</si>
  <si>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</si>
  <si>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</si>
  <si>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</si>
  <si>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</si>
  <si>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</si>
  <si>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</si>
  <si>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</si>
  <si>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</si>
  <si>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</si>
  <si>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</si>
  <si>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</si>
  <si>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</si>
  <si>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</si>
  <si>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</si>
  <si>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</si>
  <si>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</si>
  <si>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</si>
  <si>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</si>
  <si>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</si>
  <si>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</si>
  <si>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</si>
  <si>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</si>
  <si>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</si>
  <si>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</si>
  <si>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</si>
  <si>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</si>
  <si>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</si>
  <si>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</si>
  <si>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</si>
  <si>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</si>
  <si>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</si>
  <si>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</si>
  <si>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</si>
  <si>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</si>
  <si>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</si>
  <si>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</si>
  <si>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</si>
  <si>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</si>
  <si>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</si>
  <si>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</si>
  <si>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</si>
  <si>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</si>
  <si>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</si>
  <si>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</si>
  <si>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</si>
  <si>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</si>
  <si>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</si>
  <si>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</si>
  <si>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</si>
  <si>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</si>
  <si>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</si>
  <si>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</si>
  <si>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</si>
  <si>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</si>
  <si>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</si>
  <si>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</si>
  <si>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</si>
  <si>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</si>
  <si>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</si>
  <si>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</si>
  <si>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</si>
  <si>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</si>
  <si>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</si>
  <si>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</si>
  <si>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</si>
  <si>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</si>
  <si>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</si>
  <si>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</si>
  <si>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</si>
  <si>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</si>
  <si>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</si>
  <si>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</si>
  <si>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</si>
  <si>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</si>
  <si>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</si>
  <si>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</si>
  <si>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</si>
  <si>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</si>
  <si>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</si>
  <si>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</si>
  <si>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</si>
  <si>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</si>
  <si>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</si>
  <si>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</si>
  <si>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</si>
  <si>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</si>
  <si>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</si>
  <si>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</si>
  <si>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</si>
  <si>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</si>
  <si>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</si>
  <si>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</si>
  <si>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</si>
  <si>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</si>
  <si>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</si>
  <si>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</si>
  <si>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</si>
  <si>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</si>
  <si>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</si>
  <si>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</si>
  <si>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</si>
  <si>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</si>
  <si>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</si>
  <si>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</si>
  <si>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</si>
  <si>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</si>
  <si>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</si>
  <si>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</si>
  <si>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</si>
  <si>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</si>
  <si>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</si>
  <si>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</si>
  <si>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</si>
  <si>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</si>
  <si>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</si>
  <si>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</si>
  <si>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</si>
  <si>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</si>
  <si>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</si>
  <si>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</si>
  <si>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</si>
  <si>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</si>
  <si>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</si>
  <si>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</si>
  <si>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</si>
  <si>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</si>
  <si>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</si>
  <si>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</si>
  <si>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</si>
  <si>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</si>
  <si>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</si>
  <si>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</si>
  <si>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</si>
  <si>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</si>
  <si>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</si>
  <si>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</si>
  <si>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</si>
  <si>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</si>
  <si>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</si>
  <si>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</si>
  <si>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</si>
  <si>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</si>
  <si>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</si>
  <si>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</si>
  <si>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</si>
  <si>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</si>
  <si>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</si>
  <si>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</si>
  <si>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</si>
  <si>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</si>
  <si>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</si>
  <si>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</si>
  <si>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</si>
  <si>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</si>
  <si>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</si>
  <si>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</si>
  <si>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</si>
  <si>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</si>
  <si>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</si>
  <si>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</si>
  <si>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</si>
  <si>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</si>
  <si>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</si>
  <si>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</si>
  <si>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</si>
  <si>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</si>
  <si>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</si>
  <si>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</si>
  <si>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</si>
  <si>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</si>
  <si>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</si>
  <si>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</si>
  <si>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</si>
  <si>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</si>
  <si>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</si>
  <si>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</si>
  <si>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</si>
  <si>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</si>
  <si>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</si>
  <si>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</si>
  <si>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</si>
  <si>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</si>
  <si>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</si>
  <si>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</si>
  <si>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</si>
  <si>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</si>
  <si>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</si>
  <si>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</si>
  <si>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</si>
  <si>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</si>
  <si>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</si>
  <si>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</si>
  <si>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</si>
  <si>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</si>
  <si>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</si>
  <si>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</si>
  <si>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</si>
  <si>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</si>
  <si>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</si>
  <si>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</si>
  <si>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</si>
  <si>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</si>
  <si>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</si>
  <si>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</si>
  <si>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</si>
  <si>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</si>
  <si>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</si>
  <si>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</si>
  <si>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</si>
  <si>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</si>
  <si>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</si>
  <si>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</si>
  <si>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</si>
  <si>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</si>
  <si>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</si>
  <si>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</si>
  <si>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</si>
  <si>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</si>
  <si>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</si>
  <si>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</si>
  <si>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</si>
  <si>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</si>
  <si>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</si>
  <si>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</si>
  <si>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</si>
  <si>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</si>
  <si>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</si>
  <si>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</si>
  <si>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</si>
  <si>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</si>
  <si>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</si>
  <si>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</si>
  <si>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</si>
  <si>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</si>
  <si>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</si>
  <si>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</si>
  <si>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</si>
  <si>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</si>
  <si>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</si>
  <si>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</si>
  <si>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</si>
  <si>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</si>
  <si>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</si>
  <si>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</si>
  <si>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</si>
  <si>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</si>
  <si>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</si>
  <si>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</si>
  <si>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</si>
  <si>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</si>
  <si>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</si>
  <si>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</si>
  <si>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</si>
  <si>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</si>
  <si>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</si>
  <si>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</si>
  <si>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</si>
  <si>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</si>
  <si>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</si>
  <si>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</si>
  <si>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</si>
  <si>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</si>
  <si>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</si>
  <si>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</si>
  <si>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</si>
  <si>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</si>
  <si>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</si>
  <si>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</si>
  <si>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</si>
  <si>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</si>
  <si>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</si>
  <si>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</si>
  <si>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</si>
  <si>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</si>
  <si>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</si>
  <si>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</si>
  <si>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</si>
  <si>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</si>
  <si>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</si>
  <si>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</si>
  <si>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</si>
  <si>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</si>
  <si>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</si>
  <si>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</si>
  <si>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</si>
  <si>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</si>
  <si>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</si>
  <si>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</si>
  <si>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</si>
  <si>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</si>
  <si>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</si>
  <si>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</si>
  <si>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</si>
  <si>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</si>
  <si>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</si>
  <si>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</si>
  <si>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</si>
  <si>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</si>
  <si>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</si>
  <si>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</si>
  <si>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</si>
  <si>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</si>
  <si>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</si>
  <si>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</si>
  <si>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</si>
  <si>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</si>
  <si>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</si>
  <si>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</si>
  <si>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</si>
  <si>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</si>
  <si>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</si>
  <si>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</si>
  <si>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</si>
  <si>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</si>
  <si>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</si>
  <si>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</si>
  <si>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</si>
  <si>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</si>
  <si>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</si>
  <si>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</si>
  <si>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</si>
  <si>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</si>
  <si>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</si>
  <si>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</si>
  <si>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</si>
  <si>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</si>
  <si>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</si>
  <si>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</si>
  <si>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</si>
  <si>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</si>
  <si>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</si>
  <si>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</si>
  <si>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</si>
  <si>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</si>
  <si>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</si>
  <si>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</si>
  <si>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</si>
  <si>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</si>
  <si>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</si>
  <si>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</si>
  <si>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</si>
  <si>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</si>
  <si>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</si>
  <si>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</si>
  <si>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</si>
  <si>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</si>
  <si>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</si>
  <si>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</si>
  <si>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</si>
  <si>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</si>
  <si>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</si>
  <si>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</si>
  <si>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</si>
  <si>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</si>
  <si>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</si>
  <si>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</si>
  <si>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</si>
  <si>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</si>
  <si>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</si>
  <si>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</si>
  <si>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</si>
  <si>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</si>
  <si>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</si>
  <si>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</si>
  <si>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</si>
  <si>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</si>
  <si>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</si>
  <si>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</si>
  <si>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</si>
  <si>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</si>
  <si>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</si>
  <si>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</si>
  <si>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</si>
  <si>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</si>
  <si>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</si>
  <si>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</si>
  <si>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</si>
  <si>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</si>
  <si>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</si>
  <si>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</si>
  <si>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</si>
  <si>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</si>
  <si>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</si>
  <si>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</si>
  <si>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</si>
  <si>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</si>
  <si>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</si>
  <si>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</si>
  <si>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</si>
  <si>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</si>
  <si>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</si>
  <si>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</si>
  <si>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</si>
  <si>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</si>
  <si>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</si>
  <si>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</si>
  <si>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</si>
  <si>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</si>
  <si>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</si>
  <si>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</si>
  <si>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</si>
  <si>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</si>
  <si>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</si>
  <si>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</si>
  <si>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</si>
  <si>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</si>
  <si>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</si>
  <si>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</si>
  <si>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</si>
  <si>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</si>
  <si>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</si>
  <si>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</si>
  <si>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</si>
  <si>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</si>
  <si>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</si>
  <si>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</si>
  <si>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</si>
  <si>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</si>
  <si>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</si>
  <si>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</si>
  <si>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</si>
  <si>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</si>
  <si>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</si>
  <si>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</si>
  <si>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</si>
  <si>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</si>
  <si>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</si>
  <si>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</si>
  <si>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</si>
  <si>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</si>
  <si>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</si>
  <si>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</si>
  <si>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</si>
  <si>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</si>
  <si>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</si>
  <si>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</si>
  <si>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</si>
  <si>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</si>
  <si>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</si>
  <si>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</si>
  <si>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</si>
  <si>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</si>
  <si>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</si>
  <si>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</si>
  <si>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</si>
  <si>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</si>
  <si>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</si>
  <si>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</si>
  <si>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</si>
  <si>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</si>
  <si>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</si>
  <si>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</si>
  <si>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</si>
  <si>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</si>
  <si>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</si>
  <si>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</si>
  <si>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</si>
  <si>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</si>
  <si>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</si>
  <si>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</si>
  <si>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</si>
  <si>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</si>
  <si>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</si>
  <si>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</si>
  <si>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</si>
  <si>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</si>
  <si>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</si>
  <si>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</si>
  <si>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</si>
  <si>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</si>
  <si>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</si>
  <si>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</si>
  <si>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</si>
  <si>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</si>
  <si>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</si>
  <si>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</si>
  <si>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</si>
  <si>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</si>
  <si>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</si>
  <si>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</si>
  <si>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</si>
  <si>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</si>
  <si>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</si>
  <si>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</si>
  <si>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</si>
  <si>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</si>
  <si>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</si>
  <si>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</si>
  <si>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</si>
  <si>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</si>
  <si>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</si>
  <si>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</si>
  <si>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</si>
  <si>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</si>
  <si>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</si>
  <si>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</si>
  <si>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</si>
  <si>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</si>
  <si>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</si>
  <si>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</si>
  <si>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</si>
  <si>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</si>
  <si>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</si>
  <si>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</si>
  <si>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</si>
  <si>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</si>
  <si>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</si>
  <si>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</si>
  <si>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</si>
  <si>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</si>
  <si>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</si>
  <si>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</si>
  <si>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</si>
  <si>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</si>
  <si>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</si>
  <si>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</si>
  <si>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</si>
  <si>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</si>
  <si>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</si>
  <si>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</si>
  <si>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</si>
  <si>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</si>
  <si>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</si>
  <si>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</si>
  <si>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</si>
  <si>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</si>
  <si>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</si>
  <si>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</si>
  <si>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</si>
  <si>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</si>
  <si>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</si>
  <si>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</si>
  <si>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</si>
  <si>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</si>
  <si>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</si>
  <si>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</si>
  <si>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</si>
  <si>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</si>
  <si>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</si>
  <si>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</si>
  <si>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</si>
  <si>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</si>
  <si>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</si>
  <si>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</si>
  <si>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</si>
  <si>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</si>
  <si>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</si>
  <si>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</si>
  <si>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</si>
  <si>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</si>
  <si>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</si>
  <si>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</si>
  <si>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</si>
  <si>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</si>
  <si>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</si>
  <si>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</si>
  <si>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</si>
  <si>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</si>
  <si>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</si>
  <si>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</si>
  <si>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</si>
  <si>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</si>
  <si>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</si>
  <si>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</si>
  <si>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</si>
  <si>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</si>
  <si>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</si>
  <si>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</si>
  <si>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</si>
  <si>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</si>
  <si>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</si>
  <si>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</si>
  <si>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</si>
  <si>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</si>
  <si>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</si>
  <si>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</si>
  <si>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</si>
  <si>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</si>
  <si>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</si>
  <si>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</si>
  <si>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</si>
  <si>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</si>
  <si>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</si>
  <si>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</si>
  <si>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</si>
  <si>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</si>
  <si>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</si>
  <si>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</si>
  <si>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</si>
  <si>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</si>
  <si>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</si>
  <si>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</si>
  <si>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</si>
  <si>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</si>
  <si>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</si>
  <si>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</si>
  <si>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</si>
  <si>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</si>
  <si>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</si>
  <si>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</si>
  <si>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</si>
  <si>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</si>
  <si>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</si>
  <si>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</si>
  <si>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</si>
  <si>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</si>
  <si>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</si>
  <si>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</si>
  <si>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</si>
  <si>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</si>
  <si>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</si>
  <si>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</si>
  <si>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</si>
  <si>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</si>
  <si>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</si>
  <si>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</si>
  <si>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</si>
  <si>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</si>
  <si>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</si>
  <si>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</si>
  <si>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</si>
  <si>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</si>
  <si>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</si>
  <si>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</si>
  <si>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</si>
  <si>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</si>
  <si>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</si>
  <si>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</si>
  <si>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</si>
  <si>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</si>
  <si>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</si>
  <si>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</si>
  <si>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</si>
  <si>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</si>
  <si>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</si>
  <si>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</si>
  <si>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</si>
  <si>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</si>
  <si>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</si>
  <si>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</si>
  <si>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</si>
  <si>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</si>
  <si>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</si>
  <si>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</si>
  <si>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</si>
  <si>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</si>
  <si>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</si>
  <si>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</si>
  <si>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</si>
  <si>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</si>
  <si>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</si>
  <si>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</si>
  <si>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</si>
  <si>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</si>
  <si>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</si>
  <si>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</si>
  <si>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</si>
  <si>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</si>
  <si>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</si>
  <si>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</si>
  <si>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</si>
  <si>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</si>
  <si>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</si>
  <si>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</si>
  <si>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</si>
  <si>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</si>
  <si>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</si>
  <si>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</si>
  <si>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</si>
  <si>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</si>
  <si>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</si>
  <si>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</si>
  <si>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</si>
  <si>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</si>
  <si>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</si>
  <si>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</si>
  <si>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</si>
  <si>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</si>
  <si>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</si>
  <si>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</si>
  <si>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</si>
  <si>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</si>
  <si>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</si>
  <si>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</si>
  <si>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</si>
  <si>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</si>
  <si>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</si>
  <si>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</si>
  <si>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</si>
  <si>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</si>
  <si>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</si>
  <si>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</si>
  <si>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</si>
  <si>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</si>
  <si>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</si>
  <si>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</si>
  <si>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</si>
  <si>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</si>
  <si>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</si>
  <si>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</si>
  <si>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</si>
  <si>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</si>
  <si>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</si>
  <si>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</si>
  <si>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</si>
  <si>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</si>
  <si>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</si>
  <si>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</si>
  <si>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</si>
  <si>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</si>
  <si>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</si>
  <si>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</si>
  <si>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</si>
  <si>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</si>
  <si>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</si>
  <si>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</si>
  <si>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</si>
  <si>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</si>
  <si>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</si>
  <si>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</si>
  <si>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</si>
  <si>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</si>
  <si>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</si>
  <si>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</si>
  <si>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</si>
  <si>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</si>
  <si>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</si>
  <si>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</si>
  <si>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</si>
  <si>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</si>
  <si>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</si>
  <si>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</si>
  <si>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</si>
  <si>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</si>
  <si>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</si>
  <si>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</si>
  <si>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</si>
  <si>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</si>
  <si>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</si>
  <si>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</si>
  <si>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</si>
  <si>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</si>
  <si>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</si>
  <si>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</si>
  <si>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</si>
  <si>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</si>
  <si>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</si>
  <si>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</si>
  <si>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</si>
  <si>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</si>
  <si>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</si>
  <si>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</si>
  <si>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</si>
  <si>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</si>
  <si>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</si>
  <si>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</si>
  <si>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</si>
  <si>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</si>
  <si>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</si>
  <si>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</si>
  <si>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</si>
  <si>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</si>
  <si>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</si>
  <si>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</si>
  <si>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</si>
  <si>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</si>
  <si>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</si>
  <si>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</si>
  <si>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</si>
  <si>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</si>
  <si>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</si>
  <si>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</si>
  <si>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</si>
  <si>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</si>
  <si>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</si>
  <si>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</si>
  <si>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</si>
  <si>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</si>
  <si>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</si>
  <si>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</si>
  <si>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</si>
  <si>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</si>
  <si>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</si>
  <si>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</si>
  <si>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</si>
  <si>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</si>
  <si>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</si>
  <si>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</si>
  <si>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</si>
  <si>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</si>
  <si>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</si>
  <si>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</si>
  <si>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</si>
  <si>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</si>
  <si>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</si>
  <si>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</si>
  <si>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</si>
  <si>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</si>
  <si>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</si>
  <si>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</si>
  <si>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</si>
  <si>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</si>
  <si>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</si>
  <si>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</si>
  <si>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</si>
  <si>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</si>
  <si>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</si>
  <si>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</si>
  <si>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</si>
  <si>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</si>
  <si>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</si>
  <si>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</si>
  <si>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</si>
  <si>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</si>
  <si>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</si>
  <si>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</si>
  <si>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</si>
  <si>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</si>
  <si>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</si>
  <si>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</si>
  <si>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</si>
  <si>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</si>
  <si>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</si>
  <si>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</si>
  <si>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</si>
  <si>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</si>
  <si>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</si>
  <si>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</si>
  <si>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</si>
  <si>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</si>
  <si>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</si>
  <si>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</si>
  <si>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</si>
  <si>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</si>
  <si>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</si>
  <si>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</si>
  <si>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</si>
  <si>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</si>
  <si>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</si>
  <si>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</si>
  <si>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</si>
  <si>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</si>
  <si>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</si>
  <si>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</si>
  <si>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</si>
  <si>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</si>
  <si>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</si>
  <si>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</si>
  <si>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</si>
  <si>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</si>
  <si>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</si>
  <si>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</si>
  <si>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</si>
  <si>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</si>
  <si>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</si>
  <si>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</si>
  <si>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</si>
  <si>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</si>
  <si>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</si>
  <si>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</si>
  <si>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</si>
  <si>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</si>
  <si>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</si>
  <si>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</si>
  <si>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</si>
  <si>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</si>
  <si>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</si>
  <si>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</si>
  <si>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</si>
  <si>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</si>
  <si>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</si>
  <si>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</si>
  <si>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</si>
  <si>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</si>
  <si>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</si>
  <si>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</si>
  <si>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</si>
  <si>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</si>
  <si>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</si>
  <si>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</si>
  <si>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</si>
  <si>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</si>
  <si>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</si>
  <si>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</si>
  <si>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</si>
  <si>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</si>
  <si>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</si>
  <si>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</si>
  <si>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</si>
  <si>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</si>
  <si>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</si>
  <si>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</si>
  <si>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</si>
  <si>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</si>
  <si>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</si>
  <si>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</si>
  <si>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</si>
  <si>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</si>
  <si>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</si>
  <si>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</si>
  <si>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</si>
  <si>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</si>
  <si>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</si>
  <si>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</si>
  <si>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</si>
  <si>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</si>
  <si>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</si>
  <si>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</si>
  <si>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</si>
  <si>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</si>
  <si>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</si>
  <si>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</si>
  <si>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</si>
  <si>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</si>
  <si>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</si>
  <si>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</si>
  <si>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</si>
  <si>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</si>
  <si>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</si>
  <si>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</si>
  <si>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</si>
  <si>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</si>
  <si>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</si>
  <si>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</si>
  <si>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</si>
  <si>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</si>
  <si>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</si>
  <si>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</si>
  <si>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</si>
  <si>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</si>
  <si>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</si>
  <si>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</si>
  <si>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</si>
  <si>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</si>
  <si>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</si>
  <si>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</si>
  <si>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</si>
  <si>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</si>
  <si>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</si>
  <si>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</si>
  <si>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</si>
  <si>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</si>
  <si>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</si>
  <si>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</si>
  <si>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</si>
  <si>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</si>
  <si>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</si>
  <si>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</si>
  <si>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</si>
  <si>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</si>
  <si>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</si>
  <si>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</si>
  <si>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</si>
  <si>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</si>
  <si>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</si>
  <si>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</si>
  <si>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</si>
  <si>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</si>
  <si>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</si>
  <si>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</si>
  <si>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</si>
  <si>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</si>
  <si>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</si>
  <si>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</si>
  <si>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</si>
  <si>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</si>
  <si>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</si>
  <si>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</si>
  <si>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</si>
  <si>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</si>
  <si>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</si>
  <si>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</si>
  <si>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</si>
  <si>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</si>
  <si>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</si>
  <si>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</si>
  <si>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</si>
  <si>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</si>
  <si>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</si>
  <si>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</si>
  <si>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</si>
  <si>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</si>
  <si>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</si>
  <si>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</si>
  <si>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</si>
  <si>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</si>
  <si>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</si>
  <si>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</si>
  <si>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</si>
  <si>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</si>
  <si>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</si>
  <si>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</si>
  <si>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</si>
  <si>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</si>
  <si>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</si>
  <si>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</si>
  <si>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</si>
  <si>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</si>
  <si>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</si>
  <si>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</si>
  <si>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</si>
  <si>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</si>
  <si>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</si>
  <si>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</si>
  <si>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</si>
  <si>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</si>
  <si>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</si>
  <si>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</si>
  <si>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</si>
  <si>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</si>
  <si>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</si>
  <si>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</si>
  <si>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</si>
  <si>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</si>
  <si>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</si>
  <si>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</si>
  <si>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</si>
  <si>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</si>
  <si>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</si>
  <si>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</si>
  <si>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</si>
  <si>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</si>
  <si>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</si>
  <si>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</si>
  <si>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</si>
  <si>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</si>
  <si>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</si>
  <si>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</si>
  <si>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</si>
  <si>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</si>
  <si>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</si>
  <si>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</si>
  <si>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</si>
  <si>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</si>
  <si>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</si>
  <si>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</si>
  <si>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</si>
  <si>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</si>
  <si>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</si>
  <si>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</si>
  <si>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</si>
  <si>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</si>
  <si>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</si>
  <si>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</si>
  <si>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</si>
  <si>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</si>
  <si>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</si>
  <si>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</si>
  <si>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</si>
  <si>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</si>
  <si>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</si>
  <si>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</si>
  <si>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</si>
  <si>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</si>
  <si>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</si>
  <si>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</si>
  <si>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</si>
  <si>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</si>
  <si>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</si>
  <si>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</si>
  <si>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</si>
  <si>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</si>
  <si>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</si>
  <si>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</si>
  <si>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</si>
  <si>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</si>
  <si>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</si>
  <si>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</si>
  <si>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</si>
  <si>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</si>
  <si>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</si>
  <si>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</si>
  <si>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</si>
  <si>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</si>
  <si>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</si>
  <si>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</si>
  <si>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</si>
  <si>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</si>
  <si>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</si>
  <si>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</si>
  <si>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</si>
  <si>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</si>
  <si>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</si>
  <si>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</si>
  <si>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</si>
  <si>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</si>
  <si>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</si>
  <si>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</si>
  <si>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</si>
  <si>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</si>
  <si>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</si>
  <si>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</si>
  <si>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</si>
  <si>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</si>
  <si>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</si>
  <si>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</si>
  <si>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</si>
  <si>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</si>
  <si>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</si>
  <si>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</si>
  <si>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</si>
  <si>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</si>
  <si>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</si>
  <si>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</si>
  <si>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</si>
  <si>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</si>
  <si>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</si>
  <si>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</si>
  <si>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</si>
  <si>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</si>
  <si>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</si>
  <si>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</si>
  <si>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</si>
  <si>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</si>
  <si>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</si>
  <si>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</si>
  <si>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</si>
  <si>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</si>
  <si>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</si>
  <si>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</si>
  <si>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</si>
  <si>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</si>
  <si>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</si>
  <si>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</si>
  <si>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</si>
  <si>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</si>
  <si>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</si>
  <si>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</si>
  <si>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</si>
  <si>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</si>
  <si>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</si>
  <si>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</si>
  <si>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</si>
  <si>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</si>
  <si>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</si>
  <si>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</si>
  <si>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</si>
  <si>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</si>
  <si>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</si>
  <si>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</si>
  <si>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</si>
  <si>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</si>
  <si>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</si>
  <si>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</si>
  <si>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</si>
  <si>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</si>
  <si>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</si>
  <si>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</si>
  <si>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</si>
  <si>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</si>
  <si>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</si>
  <si>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</si>
  <si>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</si>
  <si>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</si>
  <si>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</si>
  <si>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</si>
  <si>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</si>
  <si>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</si>
  <si>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</si>
  <si>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</si>
  <si>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</si>
  <si>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</si>
  <si>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</si>
  <si>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</si>
  <si>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</si>
  <si>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</si>
  <si>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</si>
  <si>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</si>
  <si>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</si>
  <si>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</si>
  <si>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</si>
  <si>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</si>
  <si>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</si>
  <si>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</si>
  <si>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</si>
  <si>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</si>
  <si>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</si>
  <si>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</si>
  <si>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</si>
  <si>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</si>
  <si>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</si>
  <si>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</si>
  <si>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</si>
  <si>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</si>
  <si>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</si>
  <si>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</si>
  <si>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</si>
  <si>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</si>
  <si>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</si>
  <si>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</si>
  <si>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</si>
  <si>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</si>
  <si>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</si>
  <si>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</si>
  <si>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</si>
  <si>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</si>
  <si>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</si>
  <si>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</si>
  <si>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</si>
  <si>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</si>
  <si>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</si>
  <si>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</si>
  <si>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</si>
  <si>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</si>
  <si>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</si>
  <si>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</si>
  <si>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</si>
  <si>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</si>
  <si>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</si>
  <si>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</si>
  <si>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</si>
  <si>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</si>
  <si>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</si>
  <si>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</si>
  <si>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</si>
  <si>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</si>
  <si>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</si>
  <si>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</si>
  <si>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</si>
  <si>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</si>
  <si>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</si>
  <si>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</si>
  <si>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</si>
  <si>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</si>
  <si>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</si>
  <si>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</si>
  <si>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</si>
  <si>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</si>
  <si>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</si>
  <si>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</si>
  <si>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</si>
  <si>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</si>
  <si>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</si>
  <si>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</si>
  <si>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</si>
  <si>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</si>
  <si>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</si>
  <si>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</si>
  <si>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</si>
  <si>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</si>
  <si>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</si>
  <si>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</si>
  <si>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</si>
  <si>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</si>
  <si>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</si>
  <si>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</si>
  <si>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</si>
  <si>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</si>
  <si>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</si>
  <si>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</si>
  <si>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</si>
  <si>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</si>
  <si>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</si>
  <si>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</si>
  <si>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</si>
  <si>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</si>
  <si>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</si>
  <si>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</si>
  <si>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</si>
  <si>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</si>
  <si>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</si>
  <si>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</si>
  <si>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</si>
  <si>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</si>
  <si>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</si>
  <si>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</si>
  <si>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</si>
  <si>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</si>
  <si>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</si>
  <si>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</si>
  <si>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</si>
  <si>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</si>
  <si>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</si>
  <si>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</si>
  <si>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</si>
  <si>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</si>
  <si>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</si>
  <si>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</si>
  <si>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</si>
  <si>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</si>
  <si>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</si>
  <si>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</si>
  <si>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</si>
  <si>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</si>
  <si>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</si>
  <si>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</si>
  <si>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</si>
  <si>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</si>
  <si>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</si>
  <si>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</si>
  <si>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</si>
  <si>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</si>
  <si>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</si>
  <si>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</si>
  <si>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</si>
  <si>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</si>
  <si>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</si>
  <si>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</si>
  <si>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</si>
  <si>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</si>
  <si>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</si>
  <si>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</si>
  <si>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</si>
  <si>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</si>
  <si>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</si>
  <si>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</si>
  <si>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</si>
  <si>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</si>
  <si>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</si>
  <si>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</si>
  <si>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</si>
  <si>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</si>
  <si>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</si>
  <si>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</si>
  <si>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</si>
  <si>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</si>
  <si>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</si>
  <si>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</si>
  <si>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</si>
  <si>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</si>
  <si>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</si>
  <si>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</si>
  <si>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</si>
  <si>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</si>
  <si>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</si>
  <si>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</si>
  <si>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</si>
  <si>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</si>
  <si>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</si>
  <si>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</si>
  <si>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</si>
  <si>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</si>
  <si>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</si>
  <si>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</si>
  <si>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</si>
  <si>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</si>
  <si>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</si>
  <si>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</si>
  <si>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</si>
  <si>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</si>
  <si>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</si>
  <si>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</si>
  <si>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</si>
  <si>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</si>
  <si>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</si>
  <si>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</si>
  <si>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</si>
  <si>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</si>
  <si>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</si>
  <si>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</si>
  <si>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</si>
  <si>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</si>
  <si>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</si>
  <si>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</si>
  <si>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</si>
  <si>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</si>
  <si>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</si>
  <si>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</si>
  <si>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</si>
  <si>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</si>
  <si>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</si>
  <si>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</si>
  <si>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</si>
  <si>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</si>
  <si>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</si>
  <si>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</si>
  <si>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</si>
  <si>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</si>
  <si>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</si>
  <si>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</si>
  <si>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</si>
  <si>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</si>
  <si>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</si>
  <si>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</si>
  <si>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</si>
  <si>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</si>
  <si>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</si>
  <si>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</si>
  <si>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</si>
  <si>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</si>
  <si>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</si>
  <si>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</si>
  <si>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</si>
  <si>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</si>
  <si>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</si>
  <si>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</si>
  <si>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</si>
  <si>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</si>
  <si>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</si>
  <si>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</si>
  <si>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</si>
  <si>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</si>
  <si>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</si>
  <si>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</si>
  <si>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</si>
  <si>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</si>
  <si>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</si>
  <si>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</si>
  <si>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</si>
  <si>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</si>
  <si>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</si>
  <si>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</si>
  <si>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</si>
  <si>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</si>
  <si>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</si>
  <si>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</si>
  <si>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</si>
  <si>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</si>
  <si>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</si>
  <si>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</si>
  <si>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</si>
  <si>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</si>
  <si>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</si>
  <si>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</si>
  <si>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</si>
  <si>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</si>
  <si>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</si>
  <si>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</si>
  <si>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</si>
  <si>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</si>
  <si>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</si>
  <si>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</si>
  <si>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</si>
  <si>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</si>
  <si>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</si>
  <si>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</si>
  <si>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</si>
  <si>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</si>
  <si>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</si>
  <si>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</si>
  <si>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</si>
  <si>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</si>
  <si>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</si>
  <si>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</si>
  <si>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</si>
  <si>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</si>
  <si>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</si>
  <si>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</si>
  <si>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</si>
  <si>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</si>
  <si>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</si>
  <si>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</si>
  <si>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</si>
  <si>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</si>
  <si>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</si>
  <si>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</si>
  <si>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</si>
  <si>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</si>
  <si>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</si>
  <si>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</si>
  <si>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</si>
  <si>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</si>
  <si>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</si>
  <si>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</si>
  <si>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</si>
  <si>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</si>
  <si>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</si>
  <si>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</si>
  <si>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</si>
  <si>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</si>
  <si>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</si>
  <si>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</si>
  <si>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</si>
  <si>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</si>
  <si>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</si>
  <si>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</si>
  <si>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</si>
  <si>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</si>
  <si>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</si>
  <si>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</si>
  <si>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</si>
  <si>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</si>
  <si>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</si>
  <si>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</si>
  <si>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</si>
  <si>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</si>
  <si>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</si>
  <si>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</si>
  <si>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</si>
  <si>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</si>
  <si>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</si>
  <si>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</si>
  <si>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</si>
  <si>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</si>
  <si>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</si>
  <si>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</si>
  <si>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</si>
  <si>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</si>
  <si>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</si>
  <si>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</si>
  <si>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</si>
  <si>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</si>
  <si>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</si>
  <si>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</si>
  <si>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</si>
  <si>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</si>
  <si>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</si>
  <si>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</si>
  <si>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</si>
  <si>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</si>
  <si>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</si>
  <si>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</si>
  <si>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</si>
  <si>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</si>
  <si>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</si>
  <si>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</si>
  <si>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</si>
  <si>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</si>
  <si>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</si>
  <si>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</si>
  <si>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</si>
  <si>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</si>
  <si>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</si>
  <si>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</si>
  <si>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</si>
  <si>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</si>
  <si>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</si>
  <si>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</si>
  <si>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</si>
  <si>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</si>
  <si>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</si>
  <si>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</si>
  <si>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</si>
  <si>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</si>
  <si>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</si>
  <si>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</si>
  <si>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</si>
  <si>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</si>
  <si>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</si>
  <si>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</si>
  <si>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</si>
  <si>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</si>
  <si>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</si>
  <si>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</si>
  <si>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</si>
  <si>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</si>
  <si>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</si>
  <si>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</si>
  <si>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</si>
  <si>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</si>
  <si>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</si>
  <si>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</si>
  <si>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</si>
  <si>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</si>
  <si>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</si>
  <si>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</si>
  <si>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</si>
  <si>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</si>
  <si>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</si>
  <si>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</si>
  <si>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</si>
  <si>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</si>
  <si>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</si>
  <si>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</si>
  <si>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</si>
  <si>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</si>
  <si>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</si>
  <si>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</si>
  <si>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</si>
  <si>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</si>
  <si>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</si>
  <si>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</si>
  <si>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</si>
  <si>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</si>
  <si>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</si>
  <si>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</si>
  <si>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</si>
  <si>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</si>
  <si>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</si>
  <si>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</si>
  <si>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</si>
  <si>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</si>
  <si>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</si>
  <si>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</si>
  <si>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</si>
  <si>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</si>
  <si>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</si>
  <si>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</si>
  <si>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</si>
  <si>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</si>
  <si>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</si>
  <si>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</si>
  <si>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</si>
  <si>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</si>
  <si>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</si>
  <si>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</si>
  <si>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</si>
  <si>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</si>
  <si>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</si>
  <si>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</si>
  <si>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</si>
  <si>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</si>
  <si>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</si>
  <si>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</si>
  <si>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</si>
  <si>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</si>
  <si>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</si>
  <si>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</si>
  <si>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</si>
  <si>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</si>
  <si>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</si>
  <si>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</si>
  <si>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</si>
  <si>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</si>
  <si>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</si>
  <si>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</si>
  <si>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</si>
  <si>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</si>
  <si>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</si>
  <si>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</si>
  <si>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</si>
  <si>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</si>
  <si>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</si>
  <si>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</si>
  <si>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</si>
  <si>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</si>
  <si>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</si>
  <si>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</si>
  <si>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</si>
  <si>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</si>
  <si>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</si>
  <si>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</si>
  <si>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</si>
  <si>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</si>
  <si>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</si>
  <si>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</si>
  <si>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</si>
  <si>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</si>
  <si>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</si>
  <si>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</si>
  <si>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</si>
  <si>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</si>
  <si>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</si>
  <si>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</si>
  <si>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</si>
  <si>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</si>
  <si>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</si>
  <si>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</si>
  <si>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</si>
  <si>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</si>
  <si>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</si>
  <si>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</si>
  <si>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</si>
  <si>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</si>
  <si>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</si>
  <si>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</si>
  <si>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</si>
  <si>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</si>
  <si>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</si>
  <si>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</si>
  <si>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</si>
  <si>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</si>
  <si>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</si>
  <si>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</si>
  <si>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</si>
  <si>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</si>
  <si>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</si>
  <si>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</si>
  <si>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</si>
  <si>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</si>
  <si>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</si>
  <si>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</si>
  <si>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</si>
  <si>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</si>
  <si>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</si>
  <si>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</si>
  <si>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</si>
  <si>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</si>
  <si>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</si>
  <si>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</si>
  <si>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</si>
  <si>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</si>
  <si>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</si>
  <si>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</si>
  <si>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</si>
  <si>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</si>
  <si>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</si>
  <si>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</si>
  <si>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</si>
  <si>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</si>
  <si>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</si>
  <si>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</si>
  <si>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</si>
  <si>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</si>
  <si>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</si>
  <si>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</si>
  <si>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</si>
  <si>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</si>
  <si>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</si>
  <si>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</si>
  <si>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</si>
  <si>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</si>
  <si>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</si>
  <si>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</si>
  <si>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</si>
  <si>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</si>
  <si>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</si>
  <si>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</si>
  <si>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</si>
  <si>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</si>
  <si>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</si>
  <si>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</si>
  <si>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</si>
  <si>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</si>
  <si>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</si>
  <si>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</si>
  <si>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</si>
  <si>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</si>
  <si>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</si>
  <si>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</si>
  <si>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</si>
  <si>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</si>
  <si>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</si>
  <si>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</si>
  <si>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</si>
  <si>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</si>
  <si>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</si>
  <si>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</si>
  <si>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</si>
  <si>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</si>
  <si>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</si>
  <si>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</si>
  <si>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</si>
  <si>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</si>
  <si>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</si>
  <si>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</si>
  <si>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</si>
  <si>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</si>
  <si>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</si>
  <si>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</si>
  <si>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</si>
  <si>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</si>
  <si>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</si>
  <si>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</si>
  <si>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</si>
  <si>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</si>
  <si>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</si>
  <si>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</si>
  <si>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</si>
  <si>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</si>
  <si>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</si>
  <si>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</si>
  <si>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</si>
  <si>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</si>
  <si>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</si>
  <si>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</si>
  <si>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</si>
  <si>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</si>
  <si>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</si>
  <si>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</si>
  <si>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</si>
  <si>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</si>
  <si>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</si>
  <si>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</si>
  <si>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</si>
  <si>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</si>
  <si>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</si>
  <si>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</si>
  <si>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</si>
  <si>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</si>
  <si>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</si>
  <si>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</si>
  <si>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</si>
  <si>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</si>
  <si>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</si>
  <si>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</si>
  <si>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</si>
  <si>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</si>
  <si>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</si>
  <si>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</si>
  <si>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</si>
  <si>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</si>
  <si>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</si>
  <si>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</si>
  <si>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</si>
  <si>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</si>
  <si>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</si>
  <si>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</si>
  <si>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</si>
  <si>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</si>
  <si>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</si>
  <si>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</si>
  <si>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</si>
  <si>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</si>
  <si>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</si>
  <si>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</si>
  <si>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</si>
  <si>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</si>
  <si>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</si>
  <si>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</si>
  <si>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</si>
  <si>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</si>
  <si>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</si>
  <si>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</si>
  <si>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</si>
  <si>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</si>
  <si>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</si>
  <si>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</si>
  <si>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</si>
  <si>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</si>
  <si>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</si>
  <si>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</si>
  <si>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</si>
  <si>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</si>
  <si>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</si>
  <si>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</si>
  <si>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</si>
  <si>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</si>
  <si>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</si>
  <si>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</si>
  <si>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</si>
  <si>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</si>
  <si>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</si>
  <si>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</si>
  <si>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</si>
  <si>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</si>
  <si>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</si>
  <si>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</si>
  <si>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</si>
  <si>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</si>
  <si>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</si>
  <si>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</si>
  <si>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</si>
  <si>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</si>
  <si>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</si>
  <si>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</si>
  <si>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</si>
  <si>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</si>
  <si>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</si>
  <si>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</si>
  <si>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</si>
  <si>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</si>
  <si>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</si>
  <si>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</si>
  <si>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</si>
  <si>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</si>
  <si>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</si>
  <si>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</si>
  <si>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</si>
  <si>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</si>
  <si>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</si>
  <si>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</si>
  <si>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</si>
  <si>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</si>
  <si>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</si>
  <si>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</si>
  <si>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</si>
  <si>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</si>
  <si>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</si>
  <si>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</si>
  <si>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</si>
  <si>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</si>
  <si>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</si>
  <si>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</si>
  <si>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</si>
  <si>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</si>
  <si>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</si>
  <si>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</si>
  <si>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</si>
  <si>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</si>
  <si>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</si>
  <si>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</si>
  <si>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</si>
  <si>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</si>
  <si>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</si>
  <si>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</si>
  <si>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</si>
  <si>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</si>
  <si>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</si>
  <si>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</si>
  <si>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</si>
  <si>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</si>
  <si>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</si>
  <si>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</si>
  <si>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</si>
  <si>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</si>
  <si>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</si>
  <si>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</si>
  <si>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</si>
  <si>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</si>
  <si>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</si>
  <si>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</si>
  <si>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</si>
  <si>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</si>
  <si>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</si>
  <si>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</si>
  <si>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</si>
  <si>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</si>
  <si>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</si>
  <si>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</si>
  <si>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</si>
  <si>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</si>
  <si>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</si>
  <si>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</si>
  <si>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</si>
  <si>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</si>
  <si>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</si>
  <si>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</si>
  <si>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</si>
  <si>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</si>
  <si>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</si>
  <si>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</si>
  <si>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</si>
  <si>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</si>
  <si>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</si>
  <si>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</si>
  <si>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</si>
  <si>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</si>
  <si>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</si>
  <si>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</si>
  <si>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</si>
  <si>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</si>
  <si>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</si>
  <si>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</si>
  <si>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</si>
  <si>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</si>
  <si>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</si>
  <si>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</si>
  <si>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</si>
  <si>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</si>
  <si>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</si>
  <si>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</si>
  <si>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</si>
  <si>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</si>
  <si>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</si>
  <si>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</si>
  <si>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</si>
  <si>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</si>
  <si>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</si>
  <si>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</si>
  <si>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</si>
  <si>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</si>
  <si>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</si>
  <si>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</si>
  <si>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</si>
  <si>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</si>
  <si>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</si>
  <si>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</si>
  <si>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</si>
  <si>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</si>
  <si>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</si>
  <si>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</si>
  <si>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</si>
  <si>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</si>
  <si>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</si>
  <si>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</si>
  <si>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</si>
  <si>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</si>
  <si>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</si>
  <si>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</si>
  <si>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</si>
  <si>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</si>
  <si>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</si>
  <si>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</si>
  <si>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</si>
  <si>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</si>
  <si>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</si>
  <si>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</si>
  <si>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</si>
  <si>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</si>
  <si>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</si>
  <si>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</si>
  <si>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</si>
  <si>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</si>
  <si>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</si>
  <si>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</si>
  <si>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</si>
  <si>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</si>
  <si>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</si>
  <si>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</si>
  <si>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</si>
  <si>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</si>
  <si>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</si>
  <si>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</si>
  <si>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</si>
  <si>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</si>
  <si>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</si>
  <si>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</si>
  <si>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</si>
  <si>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</si>
  <si>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</si>
  <si>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</si>
  <si>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</si>
  <si>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</si>
  <si>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</si>
  <si>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</si>
  <si>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</si>
  <si>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</si>
  <si>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</si>
  <si>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</si>
  <si>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</si>
  <si>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</si>
  <si>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</si>
  <si>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</si>
  <si>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</si>
  <si>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</si>
  <si>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</si>
  <si>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</si>
  <si>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</si>
  <si>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</si>
  <si>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</si>
  <si>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</si>
  <si>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</si>
  <si>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</si>
  <si>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</si>
  <si>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</si>
  <si>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</si>
  <si>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</si>
  <si>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</si>
  <si>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</si>
  <si>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</si>
  <si>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</si>
  <si>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</si>
  <si>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</si>
  <si>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</si>
  <si>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</si>
  <si>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</si>
  <si>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</si>
  <si>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</si>
  <si>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</si>
  <si>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</si>
  <si>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</si>
  <si>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</si>
  <si>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</si>
  <si>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</si>
  <si>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</si>
  <si>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</si>
  <si>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</si>
  <si>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</si>
  <si>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</si>
  <si>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</si>
  <si>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</si>
  <si>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</si>
  <si>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</si>
  <si>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</si>
  <si>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</si>
  <si>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</si>
  <si>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</si>
  <si>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</si>
  <si>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</si>
  <si>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</si>
  <si>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</si>
  <si>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</si>
  <si>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</si>
  <si>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</si>
  <si>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</si>
  <si>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</si>
  <si>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</si>
  <si>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</si>
  <si>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</si>
  <si>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</si>
  <si>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</si>
  <si>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</si>
  <si>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</si>
  <si>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</si>
  <si>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</si>
  <si>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</si>
  <si>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</si>
  <si>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</si>
  <si>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</si>
  <si>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</si>
  <si>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</si>
  <si>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</si>
  <si>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</si>
  <si>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</si>
  <si>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</si>
  <si>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</si>
  <si>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</si>
  <si>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</si>
  <si>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</si>
  <si>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</si>
  <si>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</si>
  <si>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</si>
  <si>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</si>
  <si>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</si>
  <si>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</si>
  <si>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</si>
  <si>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</si>
  <si>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</si>
  <si>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</si>
  <si>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</si>
  <si>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</si>
  <si>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</si>
  <si>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</si>
  <si>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</si>
  <si>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</si>
  <si>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</si>
  <si>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</si>
  <si>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</si>
  <si>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</si>
  <si>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</si>
  <si>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</si>
  <si>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</si>
  <si>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</si>
  <si>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</si>
  <si>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</si>
  <si>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</si>
  <si>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</si>
  <si>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</si>
  <si>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</si>
  <si>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</si>
  <si>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</si>
  <si>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</si>
  <si>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</si>
  <si>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</si>
  <si>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</si>
  <si>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</si>
  <si>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</si>
  <si>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</si>
  <si>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</si>
  <si>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</si>
  <si>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</si>
  <si>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</si>
  <si>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</si>
  <si>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</si>
  <si>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</si>
  <si>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</si>
  <si>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</si>
  <si>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</si>
  <si>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</si>
  <si>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</si>
  <si>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</si>
  <si>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</si>
  <si>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</si>
  <si>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</si>
  <si>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</si>
  <si>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</si>
  <si>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</si>
  <si>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</si>
  <si>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</si>
  <si>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</si>
  <si>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</si>
  <si>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</si>
  <si>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</si>
  <si>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</si>
  <si>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</si>
  <si>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</si>
  <si>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</si>
  <si>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</si>
  <si>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</si>
  <si>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</si>
  <si>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</si>
  <si>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</si>
  <si>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</si>
  <si>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</si>
  <si>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</si>
  <si>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</si>
  <si>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</si>
  <si>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</si>
  <si>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</si>
  <si>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</si>
  <si>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</si>
  <si>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</si>
  <si>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</si>
  <si>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</si>
  <si>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</si>
  <si>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</si>
  <si>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</si>
  <si>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</si>
  <si>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</si>
  <si>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</si>
  <si>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</si>
  <si>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</si>
  <si>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</si>
  <si>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</si>
  <si>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</si>
  <si>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</si>
  <si>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</si>
  <si>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</si>
  <si>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</si>
  <si>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</si>
  <si>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</si>
  <si>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</si>
  <si>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</si>
  <si>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</si>
  <si>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</si>
  <si>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</si>
  <si>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</si>
  <si>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</si>
  <si>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</si>
  <si>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</si>
  <si>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</si>
  <si>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</si>
  <si>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</si>
  <si>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</si>
  <si>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</si>
  <si>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</si>
  <si>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</si>
  <si>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</si>
  <si>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</si>
  <si>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</si>
  <si>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</si>
  <si>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</si>
  <si>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</si>
  <si>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</si>
  <si>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</si>
  <si>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</si>
  <si>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</si>
  <si>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</si>
  <si>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</si>
  <si>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</si>
  <si>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</si>
  <si>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</si>
  <si>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</si>
  <si>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</si>
  <si>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</si>
  <si>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</si>
  <si>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</si>
  <si>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</si>
  <si>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</si>
  <si>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</si>
  <si>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</si>
  <si>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</si>
  <si>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</si>
  <si>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</si>
  <si>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</si>
  <si>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</si>
  <si>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</si>
  <si>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</si>
  <si>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</si>
  <si>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</si>
  <si>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</si>
  <si>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</si>
  <si>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</si>
  <si>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</si>
  <si>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</si>
  <si>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</si>
  <si>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</si>
  <si>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</si>
  <si>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</si>
  <si>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</si>
  <si>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</si>
  <si>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</si>
  <si>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</si>
  <si>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</si>
  <si>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</si>
  <si>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</si>
  <si>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</si>
  <si>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</si>
  <si>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</si>
  <si>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</si>
  <si>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</si>
  <si>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</si>
  <si>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</si>
  <si>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</si>
  <si>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</si>
  <si>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</si>
  <si>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</si>
  <si>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</si>
  <si>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</si>
  <si>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</si>
  <si>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</si>
  <si>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</si>
  <si>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</si>
  <si>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</si>
  <si>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</si>
  <si>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</si>
  <si>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</si>
  <si>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</si>
  <si>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</si>
  <si>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</si>
  <si>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</si>
  <si>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</si>
  <si>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</si>
  <si>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</si>
  <si>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</si>
  <si>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</si>
  <si>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</si>
  <si>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</si>
  <si>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</si>
  <si>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</si>
  <si>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</si>
  <si>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</si>
  <si>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</si>
  <si>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</si>
  <si>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</si>
  <si>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</si>
  <si>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</si>
  <si>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</si>
  <si>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</si>
  <si>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</si>
  <si>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</si>
  <si>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</si>
  <si>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</si>
  <si>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</si>
  <si>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</si>
  <si>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</si>
  <si>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</si>
  <si>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</si>
  <si>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</si>
  <si>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</si>
  <si>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</si>
  <si>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</si>
  <si>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</si>
  <si>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</si>
  <si>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</si>
  <si>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</si>
  <si>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</si>
  <si>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</si>
  <si>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</si>
  <si>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</si>
  <si>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</si>
  <si>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</si>
  <si>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</si>
  <si>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</si>
  <si>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</si>
  <si>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</si>
  <si>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</si>
  <si>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</si>
  <si>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</si>
  <si>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</si>
  <si>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</si>
  <si>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</si>
  <si>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</si>
  <si>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</si>
  <si>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</si>
  <si>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</si>
  <si>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</si>
  <si>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</si>
  <si>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</si>
  <si>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</si>
  <si>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</si>
  <si>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</si>
  <si>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</si>
  <si>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</si>
  <si>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</si>
  <si>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</si>
  <si>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</si>
  <si>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</si>
  <si>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</si>
  <si>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</si>
  <si>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</si>
  <si>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</si>
  <si>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</si>
  <si>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</si>
  <si>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</si>
  <si>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</si>
  <si>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</si>
  <si>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</si>
  <si>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</si>
  <si>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</si>
  <si>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</si>
  <si>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</si>
  <si>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</si>
  <si>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</si>
  <si>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</si>
  <si>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</si>
  <si>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</si>
  <si>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</si>
  <si>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</si>
  <si>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</si>
  <si>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</si>
  <si>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</si>
  <si>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</si>
  <si>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</si>
  <si>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</si>
  <si>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</si>
  <si>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</si>
  <si>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</si>
  <si>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</si>
  <si>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</si>
  <si>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</si>
  <si>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</si>
  <si>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</si>
  <si>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</si>
  <si>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</si>
  <si>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</si>
  <si>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</si>
  <si>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</si>
  <si>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</si>
  <si>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</si>
  <si>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</si>
  <si>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</si>
  <si>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</si>
  <si>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</si>
  <si>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</si>
  <si>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</si>
  <si>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</si>
  <si>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</si>
  <si>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</si>
  <si>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</si>
  <si>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</si>
  <si>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</si>
  <si>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</si>
  <si>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</si>
  <si>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</si>
  <si>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</si>
  <si>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</si>
  <si>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</si>
  <si>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</si>
  <si>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</si>
  <si>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</si>
  <si>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</si>
  <si>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</si>
  <si>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</si>
  <si>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</si>
  <si>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</si>
  <si>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</si>
  <si>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</si>
  <si>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</si>
  <si>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</si>
  <si>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</si>
  <si>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</si>
  <si>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</si>
  <si>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</si>
  <si>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</si>
  <si>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</si>
  <si>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</si>
  <si>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</si>
  <si>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</si>
  <si>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</si>
  <si>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</si>
  <si>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</si>
  <si>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</si>
  <si>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</si>
  <si>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</si>
  <si>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</si>
  <si>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</si>
  <si>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</si>
  <si>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</si>
  <si>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</si>
  <si>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</si>
  <si>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</si>
  <si>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</si>
  <si>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</si>
  <si>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</si>
  <si>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</si>
  <si>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</si>
  <si>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</si>
  <si>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</si>
  <si>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</si>
  <si>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</si>
  <si>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</si>
  <si>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</si>
  <si>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</si>
  <si>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</si>
  <si>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</si>
  <si>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</si>
  <si>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</si>
  <si>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</si>
  <si>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</si>
  <si>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</si>
  <si>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</si>
  <si>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</si>
  <si>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</si>
  <si>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</si>
  <si>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</si>
  <si>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</si>
  <si>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</si>
  <si>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</si>
  <si>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</si>
  <si>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</si>
  <si>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</si>
  <si>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</si>
  <si>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</si>
  <si>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</si>
  <si>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</si>
  <si>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</si>
  <si>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</si>
  <si>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</si>
  <si>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</si>
  <si>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</si>
  <si>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</si>
  <si>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</si>
  <si>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</si>
  <si>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</si>
  <si>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</si>
  <si>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</si>
  <si>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</si>
  <si>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</si>
  <si>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</si>
  <si>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</si>
  <si>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</si>
  <si>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</si>
  <si>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</si>
  <si>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</si>
  <si>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</si>
  <si>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</si>
  <si>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</si>
  <si>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</si>
  <si>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</si>
  <si>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</si>
  <si>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</si>
  <si>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</si>
  <si>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</si>
  <si>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</si>
  <si>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</si>
  <si>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</si>
  <si>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</si>
  <si>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</si>
  <si>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</si>
  <si>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</si>
  <si>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</si>
  <si>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</si>
  <si>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</si>
  <si>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</si>
  <si>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</si>
  <si>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</si>
  <si>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</si>
  <si>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</si>
  <si>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</si>
  <si>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</si>
  <si>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</si>
  <si>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</si>
  <si>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</si>
  <si>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</si>
  <si>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</si>
  <si>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</si>
  <si>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</si>
  <si>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</si>
  <si>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</si>
  <si>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</si>
  <si>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</si>
  <si>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</si>
  <si>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</si>
  <si>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</si>
  <si>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</si>
  <si>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</si>
  <si>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</si>
  <si>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</si>
  <si>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</si>
  <si>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</si>
  <si>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</si>
  <si>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</si>
  <si>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</si>
  <si>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</si>
  <si>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</si>
  <si>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</si>
  <si>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</si>
  <si>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</si>
  <si>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</si>
  <si>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</si>
  <si>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</si>
  <si>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</si>
  <si>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</si>
  <si>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</si>
  <si>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</si>
  <si>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</si>
  <si>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</si>
  <si>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</si>
  <si>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</si>
  <si>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</si>
  <si>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</si>
  <si>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</si>
  <si>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</si>
  <si>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</si>
  <si>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</si>
  <si>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</si>
  <si>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</si>
  <si>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</si>
  <si>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</si>
  <si>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</si>
  <si>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</si>
  <si>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</si>
  <si>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</si>
  <si>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</si>
  <si>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</si>
  <si>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</si>
  <si>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</si>
  <si>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</si>
  <si>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</si>
  <si>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</si>
  <si>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</si>
  <si>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</si>
  <si>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</si>
  <si>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</si>
  <si>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</si>
  <si>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</si>
  <si>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</si>
  <si>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</si>
  <si>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</si>
  <si>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</si>
  <si>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</si>
  <si>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</si>
  <si>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</si>
  <si>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</si>
  <si>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</si>
  <si>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</si>
  <si>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</si>
  <si>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</si>
  <si>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</si>
  <si>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</si>
  <si>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</si>
  <si>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</si>
  <si>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</si>
  <si>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</si>
  <si>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</si>
  <si>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</si>
  <si>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</si>
  <si>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</si>
  <si>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</si>
  <si>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</si>
  <si>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</si>
  <si>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</si>
  <si>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</si>
  <si>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</si>
  <si>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</si>
  <si>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</si>
  <si>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</si>
  <si>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</si>
  <si>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</si>
  <si>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</si>
  <si>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</si>
  <si>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</si>
  <si>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</si>
  <si>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</si>
  <si>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</si>
  <si>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</si>
  <si>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</si>
  <si>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</si>
  <si>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</si>
  <si>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</si>
  <si>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</si>
  <si>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</si>
  <si>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</si>
  <si>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</si>
  <si>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</si>
  <si>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</si>
  <si>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</si>
  <si>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</si>
  <si>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</si>
  <si>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</si>
  <si>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</si>
  <si>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</si>
  <si>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</si>
  <si>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</si>
  <si>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</si>
  <si>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</si>
  <si>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</si>
  <si>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</si>
  <si>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</si>
  <si>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</si>
  <si>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</si>
  <si>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</si>
  <si>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</si>
  <si>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</si>
  <si>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</si>
  <si>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</si>
  <si>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</si>
  <si>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</si>
  <si>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</si>
  <si>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</si>
  <si>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</si>
  <si>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</si>
  <si>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</si>
  <si>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</si>
  <si>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</si>
  <si>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</si>
  <si>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</si>
  <si>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</si>
  <si>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</si>
  <si>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</si>
  <si>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</si>
  <si>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</si>
  <si>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</si>
  <si>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</si>
  <si>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</si>
  <si>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</si>
  <si>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</si>
  <si>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</si>
  <si>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</si>
  <si>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</si>
  <si>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</si>
  <si>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</si>
  <si>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</si>
  <si>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</si>
  <si>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</si>
  <si>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</si>
  <si>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</si>
  <si>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</si>
  <si>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</si>
  <si>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</si>
  <si>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</si>
  <si>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</si>
  <si>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</si>
  <si>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</si>
  <si>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</si>
  <si>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</si>
  <si>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</si>
  <si>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</si>
  <si>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</si>
  <si>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</si>
  <si>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</si>
  <si>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</si>
  <si>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</si>
  <si>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</si>
  <si>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</si>
  <si>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</si>
  <si>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</si>
  <si>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</si>
  <si>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</si>
  <si>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</si>
  <si>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</si>
  <si>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</si>
  <si>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</si>
  <si>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</si>
  <si>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</si>
  <si>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</si>
  <si>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</si>
  <si>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</si>
  <si>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</si>
  <si>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</si>
  <si>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</si>
  <si>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</si>
  <si>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</si>
  <si>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</si>
  <si>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</si>
  <si>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</si>
  <si>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</si>
  <si>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</si>
  <si>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</si>
  <si>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</si>
  <si>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</si>
  <si>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</si>
  <si>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</si>
  <si>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</si>
  <si>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</si>
  <si>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</si>
  <si>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</si>
  <si>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</si>
  <si>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</si>
  <si>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</si>
  <si>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</si>
  <si>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</si>
  <si>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</si>
  <si>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</si>
  <si>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</si>
  <si>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</si>
  <si>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</si>
  <si>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</si>
  <si>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</si>
  <si>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</si>
  <si>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</si>
  <si>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</si>
  <si>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</si>
  <si>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</si>
  <si>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</si>
  <si>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</si>
  <si>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</si>
  <si>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</si>
  <si>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</si>
  <si>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</si>
  <si>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</si>
  <si>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</si>
  <si>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</si>
  <si>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</si>
  <si>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</si>
  <si>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</si>
  <si>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</si>
  <si>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</si>
  <si>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</si>
  <si>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</si>
  <si>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</si>
  <si>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</si>
  <si>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</si>
  <si>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</si>
  <si>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</si>
  <si>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</si>
  <si>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</si>
  <si>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</si>
  <si>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</si>
  <si>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</si>
  <si>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</si>
  <si>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</si>
  <si>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</si>
  <si>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</si>
  <si>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</si>
  <si>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</si>
  <si>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</si>
  <si>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</si>
  <si>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</si>
  <si>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</si>
  <si>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</si>
  <si>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</si>
  <si>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</si>
  <si>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</si>
  <si>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</si>
  <si>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</si>
  <si>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</si>
  <si>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</si>
  <si>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</si>
  <si>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</si>
  <si>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</si>
  <si>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</si>
  <si>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</si>
  <si>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</si>
  <si>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</si>
  <si>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</si>
  <si>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</si>
  <si>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</si>
  <si>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</si>
  <si>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</si>
  <si>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</si>
  <si>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</si>
  <si>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</si>
  <si>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</si>
  <si>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</si>
  <si>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</si>
  <si>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</si>
  <si>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</si>
  <si>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</si>
  <si>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</si>
  <si>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</si>
  <si>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</si>
  <si>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</si>
  <si>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</si>
  <si>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</si>
  <si>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</si>
  <si>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</si>
  <si>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</si>
  <si>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</si>
  <si>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</si>
  <si>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</si>
  <si>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</si>
  <si>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</si>
  <si>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</si>
  <si>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</si>
  <si>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</si>
  <si>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</si>
  <si>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</si>
  <si>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</si>
  <si>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</si>
  <si>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</si>
  <si>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</si>
  <si>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</si>
  <si>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</si>
  <si>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</si>
  <si>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</si>
  <si>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</si>
  <si>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</si>
  <si>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</si>
  <si>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</si>
  <si>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</si>
  <si>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</si>
  <si>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</si>
  <si>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</si>
  <si>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</si>
  <si>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</si>
  <si>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</si>
  <si>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</si>
  <si>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</si>
  <si>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</si>
  <si>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</si>
  <si>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</si>
  <si>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</si>
  <si>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</si>
  <si>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</si>
  <si>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</si>
  <si>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</si>
  <si>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</si>
  <si>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</si>
  <si>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</si>
  <si>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</si>
  <si>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</si>
  <si>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</si>
  <si>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</si>
  <si>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</si>
  <si>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</si>
  <si>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</si>
  <si>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</si>
  <si>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</si>
  <si>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</si>
  <si>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</si>
  <si>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</si>
  <si>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</si>
  <si>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</si>
  <si>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</si>
  <si>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</si>
  <si>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</si>
  <si>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</si>
  <si>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</si>
  <si>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</si>
  <si>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</si>
  <si>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</si>
  <si>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</si>
  <si>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</si>
  <si>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</si>
  <si>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</si>
  <si>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</si>
  <si>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</si>
  <si>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</si>
  <si>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</si>
  <si>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</si>
  <si>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</si>
  <si>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</si>
  <si>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</si>
  <si>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</si>
  <si>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</si>
  <si>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</si>
  <si>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</si>
  <si>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</si>
  <si>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</si>
  <si>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</si>
  <si>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</si>
  <si>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</si>
  <si>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</si>
  <si>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</si>
  <si>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</si>
  <si>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</si>
  <si>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</si>
  <si>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</si>
  <si>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</si>
  <si>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</si>
  <si>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</si>
  <si>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</si>
  <si>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</si>
  <si>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</si>
  <si>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</si>
  <si>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</si>
  <si>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</si>
  <si>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</si>
  <si>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</si>
  <si>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</si>
  <si>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</si>
  <si>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</si>
  <si>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</si>
  <si>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</si>
  <si>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</si>
  <si>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</si>
  <si>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</si>
  <si>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</si>
  <si>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</si>
  <si>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</si>
  <si>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</si>
  <si>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</si>
  <si>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</si>
  <si>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</si>
  <si>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</si>
  <si>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</si>
  <si>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</si>
  <si>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</si>
  <si>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</si>
  <si>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</si>
  <si>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</si>
  <si>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</si>
  <si>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</si>
  <si>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</si>
  <si>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</si>
  <si>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</si>
  <si>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</si>
  <si>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</si>
  <si>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</si>
  <si>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</si>
  <si>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</si>
  <si>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</si>
  <si>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</si>
  <si>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</si>
  <si>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</si>
  <si>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</si>
  <si>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</si>
  <si>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</si>
  <si>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</si>
  <si>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</si>
  <si>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</si>
  <si>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</si>
  <si>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</si>
  <si>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</si>
  <si>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</si>
  <si>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</si>
  <si>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</si>
  <si>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</si>
  <si>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</si>
  <si>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</si>
  <si>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</si>
  <si>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</si>
  <si>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</si>
  <si>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</si>
  <si>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</si>
  <si>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</si>
  <si>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</si>
  <si>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</si>
  <si>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</si>
  <si>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</si>
  <si>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</si>
  <si>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</si>
  <si>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</si>
  <si>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</si>
  <si>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</si>
  <si>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</si>
  <si>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</si>
  <si>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</si>
  <si>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</si>
  <si>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</si>
  <si>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</si>
  <si>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</si>
  <si>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</si>
  <si>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</si>
  <si>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</si>
  <si>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</si>
  <si>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</si>
  <si>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</si>
  <si>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</si>
  <si>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</si>
  <si>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</si>
  <si>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</si>
  <si>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</si>
  <si>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</si>
  <si>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</si>
  <si>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</si>
  <si>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</si>
  <si>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</si>
  <si>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</si>
  <si>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</si>
  <si>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</si>
  <si>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</si>
  <si>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</si>
  <si>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</si>
  <si>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</si>
  <si>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</si>
  <si>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</si>
  <si>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</si>
  <si>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</si>
  <si>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</si>
  <si>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</si>
  <si>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</si>
  <si>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</si>
  <si>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</si>
  <si>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</si>
  <si>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</si>
  <si>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</si>
  <si>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</si>
  <si>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</si>
  <si>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</si>
  <si>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</si>
  <si>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</si>
  <si>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</si>
  <si>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</si>
  <si>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</si>
  <si>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</si>
  <si>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</si>
  <si>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</si>
  <si>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</si>
  <si>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</si>
  <si>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</si>
  <si>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</si>
  <si>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</si>
  <si>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</si>
  <si>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</si>
  <si>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</si>
  <si>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</si>
  <si>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</si>
  <si>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</si>
  <si>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</si>
  <si>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</si>
  <si>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</si>
  <si>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</si>
  <si>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</si>
  <si>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</si>
  <si>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</si>
  <si>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</si>
  <si>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</si>
  <si>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</si>
  <si>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</si>
  <si>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</si>
  <si>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</si>
  <si>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</si>
  <si>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</si>
  <si>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</si>
  <si>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</si>
  <si>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</si>
  <si>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</si>
  <si>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</si>
  <si>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</si>
  <si>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</si>
  <si>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</si>
  <si>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</si>
  <si>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</si>
  <si>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</si>
  <si>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</si>
  <si>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</si>
  <si>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</si>
  <si>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</si>
  <si>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</si>
  <si>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</si>
  <si>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</si>
  <si>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</si>
  <si>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</si>
  <si>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</si>
  <si>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</si>
  <si>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</si>
  <si>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</si>
  <si>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</si>
  <si>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</si>
  <si>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</si>
  <si>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</si>
  <si>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</si>
  <si>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</si>
  <si>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</si>
  <si>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</si>
  <si>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</si>
  <si>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</si>
  <si>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</si>
  <si>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</si>
  <si>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</si>
  <si>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</si>
  <si>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</si>
  <si>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</si>
  <si>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</si>
  <si>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</si>
  <si>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</si>
  <si>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</si>
  <si>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</si>
  <si>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</si>
  <si>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</si>
  <si>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</si>
  <si>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</si>
  <si>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</si>
  <si>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</si>
  <si>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</si>
  <si>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</si>
  <si>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</si>
  <si>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</si>
  <si>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</si>
  <si>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</si>
  <si>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</si>
  <si>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</si>
  <si>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</si>
  <si>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</si>
  <si>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</si>
  <si>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</si>
  <si>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</si>
  <si>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</si>
  <si>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</si>
  <si>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</si>
  <si>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</si>
  <si>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</si>
  <si>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</si>
  <si>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</si>
  <si>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</si>
  <si>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</si>
  <si>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</si>
  <si>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</si>
  <si>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</si>
  <si>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</si>
  <si>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</si>
  <si>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</si>
  <si>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</si>
  <si>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</si>
  <si>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</si>
  <si>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</si>
  <si>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</si>
  <si>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</si>
  <si>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</si>
  <si>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</si>
  <si>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</si>
  <si>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</si>
  <si>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</si>
  <si>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</si>
  <si>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</si>
  <si>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</si>
  <si>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</si>
  <si>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</si>
  <si>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</si>
  <si>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</si>
  <si>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</si>
  <si>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</si>
  <si>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</si>
  <si>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</si>
  <si>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</si>
  <si>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</si>
  <si>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</si>
  <si>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</si>
  <si>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</si>
  <si>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</si>
  <si>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</si>
  <si>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</si>
  <si>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</si>
  <si>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</si>
  <si>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</si>
  <si>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</si>
  <si>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</si>
  <si>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</si>
  <si>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</si>
  <si>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</si>
  <si>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</si>
  <si>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</si>
  <si>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</si>
  <si>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</si>
  <si>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</si>
  <si>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</si>
  <si>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</si>
  <si>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</si>
  <si>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</si>
  <si>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</si>
  <si>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</si>
  <si>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</si>
  <si>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</si>
  <si>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</si>
  <si>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</si>
  <si>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</si>
  <si>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</si>
  <si>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</si>
  <si>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</si>
  <si>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</si>
  <si>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</si>
  <si>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</si>
  <si>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</si>
  <si>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</si>
  <si>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</si>
  <si>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</si>
  <si>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</si>
  <si>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</si>
  <si>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</si>
  <si>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</si>
  <si>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</si>
  <si>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</si>
  <si>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</si>
  <si>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</si>
  <si>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</si>
  <si>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</si>
  <si>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</si>
  <si>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</si>
  <si>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</si>
  <si>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</si>
  <si>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</si>
  <si>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</si>
  <si>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</si>
  <si>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</si>
  <si>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</si>
  <si>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</si>
  <si>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</si>
  <si>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</si>
  <si>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</si>
  <si>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</si>
  <si>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</si>
  <si>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</si>
  <si>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</si>
  <si>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</si>
  <si>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</si>
  <si>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</si>
  <si>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</si>
  <si>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</si>
  <si>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</si>
  <si>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</si>
  <si>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</si>
  <si>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</si>
  <si>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</si>
  <si>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</si>
  <si>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</si>
  <si>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</si>
  <si>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</si>
  <si>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</si>
  <si>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</si>
  <si>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</si>
  <si>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</si>
  <si>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</si>
  <si>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</si>
  <si>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</si>
  <si>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</si>
  <si>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</si>
  <si>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</si>
  <si>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</si>
  <si>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</si>
  <si>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</si>
  <si>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</si>
  <si>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</si>
  <si>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</si>
  <si>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</si>
  <si>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</si>
  <si>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</si>
  <si>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</si>
  <si>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</si>
  <si>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</si>
  <si>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</si>
  <si>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</si>
  <si>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</si>
  <si>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</si>
  <si>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</si>
  <si>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</si>
  <si>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</si>
  <si>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</si>
  <si>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</si>
  <si>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</si>
  <si>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</si>
  <si>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</si>
  <si>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</si>
  <si>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</si>
  <si>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</si>
  <si>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</si>
  <si>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</si>
  <si>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</si>
  <si>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</si>
  <si>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</si>
  <si>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</si>
  <si>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</si>
  <si>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</si>
  <si>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</si>
  <si>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</si>
  <si>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</si>
  <si>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</si>
  <si>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</si>
  <si>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</si>
  <si>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</si>
  <si>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</si>
  <si>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</si>
  <si>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</si>
  <si>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</si>
  <si>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</si>
  <si>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</si>
  <si>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</si>
  <si>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</si>
  <si>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</si>
  <si>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</si>
  <si>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</si>
  <si>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</si>
  <si>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</si>
  <si>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</si>
  <si>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</si>
  <si>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</si>
  <si>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</si>
  <si>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</si>
  <si>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</si>
  <si>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</si>
  <si>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</si>
  <si>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</si>
  <si>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</si>
  <si>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</si>
  <si>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</si>
  <si>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</si>
  <si>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</si>
  <si>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</si>
  <si>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</si>
  <si>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</si>
  <si>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</si>
  <si>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</si>
  <si>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</si>
  <si>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</si>
  <si>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</si>
  <si>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</si>
  <si>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</si>
  <si>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</si>
  <si>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</si>
  <si>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</si>
  <si>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</si>
  <si>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</si>
  <si>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</si>
  <si>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</si>
  <si>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</si>
  <si>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</si>
  <si>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</si>
  <si>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</si>
  <si>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</si>
  <si>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</si>
  <si>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</si>
  <si>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</si>
  <si>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</si>
  <si>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</si>
  <si>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</si>
  <si>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</si>
  <si>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</si>
  <si>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</si>
  <si>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</si>
  <si>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</si>
  <si>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</si>
  <si>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</si>
  <si>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</si>
  <si>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</si>
  <si>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</si>
  <si>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</si>
  <si>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</si>
  <si>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</si>
  <si>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</si>
  <si>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</si>
  <si>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</si>
  <si>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</si>
  <si>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</si>
  <si>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</si>
  <si>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</si>
  <si>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</si>
  <si>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</si>
  <si>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</si>
  <si>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</si>
  <si>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</si>
  <si>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</si>
  <si>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</si>
  <si>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</si>
  <si>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</si>
  <si>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</si>
  <si>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</si>
  <si>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</si>
  <si>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</si>
  <si>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</si>
  <si>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</si>
  <si>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</si>
  <si>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</si>
  <si>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</si>
  <si>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</si>
  <si>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</si>
  <si>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</si>
  <si>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</si>
  <si>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</si>
  <si>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</si>
  <si>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</si>
  <si>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</si>
  <si>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</si>
  <si>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</si>
  <si>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</si>
  <si>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</si>
  <si>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</si>
  <si>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</si>
  <si>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</si>
  <si>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</si>
  <si>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</si>
  <si>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</si>
  <si>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</si>
  <si>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</si>
  <si>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</si>
  <si>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</si>
  <si>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</si>
  <si>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</si>
  <si>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</si>
  <si>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</si>
  <si>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</si>
  <si>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</si>
  <si>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</si>
  <si>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</si>
  <si>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</si>
  <si>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</si>
  <si>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</si>
  <si>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</si>
  <si>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</si>
  <si>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</si>
  <si>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</si>
  <si>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</si>
  <si>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</si>
  <si>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</si>
  <si>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</si>
  <si>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</si>
  <si>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</si>
  <si>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</si>
  <si>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</si>
  <si>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</si>
  <si>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</si>
  <si>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</si>
  <si>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</si>
  <si>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</si>
  <si>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</si>
  <si>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</si>
  <si>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</si>
  <si>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</si>
  <si>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</si>
  <si>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</si>
  <si>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</si>
  <si>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</si>
  <si>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</si>
  <si>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</si>
  <si>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</si>
  <si>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</si>
  <si>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</si>
  <si>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</si>
  <si>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</si>
  <si>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</si>
  <si>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</si>
  <si>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</si>
  <si>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</si>
  <si>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</si>
  <si>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</si>
  <si>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</si>
  <si>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</si>
  <si>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</si>
  <si>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</si>
  <si>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</si>
  <si>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</si>
  <si>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</si>
  <si>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</si>
  <si>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</si>
  <si>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</si>
  <si>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</si>
  <si>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</si>
  <si>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</si>
  <si>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</si>
  <si>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</si>
  <si>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</si>
  <si>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</si>
  <si>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</si>
  <si>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</si>
  <si>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</si>
  <si>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</si>
  <si>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</si>
  <si>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</si>
  <si>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</si>
  <si>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</si>
  <si>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</si>
  <si>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</si>
  <si>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</si>
  <si>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</si>
  <si>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</si>
  <si>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</si>
  <si>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</si>
  <si>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</si>
  <si>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</si>
  <si>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</si>
  <si>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</si>
  <si>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</si>
  <si>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</si>
  <si>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</si>
  <si>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</si>
  <si>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</si>
  <si>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</si>
  <si>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</si>
  <si>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</si>
  <si>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</si>
  <si>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</si>
  <si>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</si>
  <si>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</si>
  <si>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</si>
  <si>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</si>
  <si>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</si>
  <si>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</si>
  <si>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</si>
  <si>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</si>
  <si>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</si>
  <si>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</si>
  <si>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</si>
  <si>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</si>
  <si>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</si>
  <si>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</si>
  <si>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</si>
  <si>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</si>
  <si>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</si>
  <si>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</si>
  <si>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</si>
  <si>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</si>
  <si>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</si>
  <si>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</si>
  <si>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</si>
  <si>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</si>
  <si>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</si>
  <si>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</si>
  <si>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</si>
  <si>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</si>
  <si>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</si>
  <si>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</si>
  <si>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</si>
  <si>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</si>
  <si>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</si>
  <si>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</si>
  <si>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</si>
  <si>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</si>
  <si>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</si>
  <si>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</si>
  <si>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</si>
  <si>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</si>
  <si>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</si>
  <si>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</si>
  <si>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</si>
  <si>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</si>
  <si>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</si>
  <si>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</si>
  <si>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</si>
  <si>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</si>
  <si>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</si>
  <si>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</si>
  <si>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</si>
  <si>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</si>
  <si>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</si>
  <si>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</si>
  <si>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</si>
  <si>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</si>
  <si>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</si>
  <si>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</si>
  <si>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</si>
  <si>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</si>
  <si>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</si>
  <si>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</si>
  <si>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</si>
  <si>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</si>
  <si>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</si>
  <si>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</si>
  <si>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</si>
  <si>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</si>
  <si>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</si>
  <si>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</si>
  <si>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</si>
  <si>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</si>
  <si>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</si>
  <si>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</si>
  <si>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</si>
  <si>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</si>
  <si>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</si>
  <si>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</si>
  <si>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</si>
  <si>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</si>
  <si>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</si>
  <si>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</si>
  <si>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</si>
  <si>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</si>
  <si>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</si>
  <si>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</si>
  <si>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</si>
  <si>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</si>
  <si>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</si>
  <si>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</si>
  <si>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</si>
  <si>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</si>
  <si>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</si>
  <si>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</si>
  <si>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</si>
  <si>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</si>
  <si>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</si>
  <si>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</si>
  <si>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</si>
  <si>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</si>
  <si>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</si>
  <si>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</si>
  <si>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</si>
  <si>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</si>
  <si>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</si>
  <si>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</si>
  <si>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</si>
  <si>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</si>
  <si>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</si>
  <si>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</si>
  <si>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</si>
  <si>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</si>
  <si>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</si>
  <si>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</si>
  <si>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</si>
  <si>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</si>
  <si>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</si>
  <si>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</si>
  <si>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</si>
  <si>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</si>
  <si>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</si>
  <si>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</si>
  <si>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</si>
  <si>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</si>
  <si>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</si>
  <si>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</si>
  <si>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</si>
  <si>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</si>
  <si>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</si>
  <si>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</si>
  <si>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</si>
  <si>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</si>
  <si>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</si>
  <si>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</si>
  <si>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</si>
  <si>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</si>
  <si>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</si>
  <si>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</si>
  <si>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</si>
  <si>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</si>
  <si>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</si>
  <si>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</si>
  <si>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</si>
  <si>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</si>
  <si>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</si>
  <si>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</si>
  <si>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</si>
  <si>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</si>
  <si>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</si>
  <si>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</si>
  <si>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</si>
  <si>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</si>
  <si>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</si>
  <si>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</si>
  <si>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</si>
  <si>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</si>
  <si>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</si>
  <si>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</si>
  <si>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</si>
  <si>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</si>
  <si>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</si>
  <si>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</si>
  <si>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</si>
  <si>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</si>
  <si>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</si>
  <si>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</si>
  <si>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</si>
  <si>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</si>
  <si>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</si>
  <si>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</si>
  <si>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</si>
  <si>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</si>
  <si>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</si>
  <si>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</si>
  <si>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</si>
  <si>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</si>
  <si>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</si>
  <si>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</si>
  <si>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</si>
  <si>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</si>
  <si>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</si>
  <si>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</si>
  <si>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</si>
  <si>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</si>
  <si>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</si>
  <si>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</si>
  <si>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</si>
  <si>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</si>
  <si>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</si>
  <si>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</si>
  <si>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</si>
  <si>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</si>
  <si>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</si>
  <si>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</si>
  <si>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</si>
  <si>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</si>
  <si>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</si>
  <si>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</si>
  <si>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</si>
  <si>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</si>
  <si>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</si>
  <si>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</si>
  <si>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</si>
  <si>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</si>
  <si>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</si>
  <si>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</si>
  <si>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</si>
  <si>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</si>
  <si>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</si>
  <si>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</si>
  <si>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</si>
  <si>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</si>
  <si>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</si>
  <si>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</si>
  <si>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</si>
  <si>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</si>
  <si>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</si>
  <si>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</si>
  <si>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</si>
  <si>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</si>
  <si>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</si>
  <si>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</si>
  <si>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</si>
  <si>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</si>
  <si>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</si>
  <si>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</si>
  <si>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</si>
  <si>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</si>
  <si>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</si>
  <si>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</si>
  <si>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</si>
  <si>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</si>
  <si>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</si>
  <si>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</si>
  <si>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</si>
  <si>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</si>
  <si>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</si>
  <si>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</si>
  <si>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</si>
  <si>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</si>
  <si>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</si>
  <si>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</si>
  <si>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</si>
  <si>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</si>
  <si>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</si>
  <si>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</si>
  <si>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</si>
  <si>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</si>
  <si>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</si>
  <si>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</si>
  <si>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</si>
  <si>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</si>
  <si>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</si>
  <si>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</si>
  <si>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</si>
  <si>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</si>
  <si>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</si>
  <si>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</si>
  <si>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</si>
  <si>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</si>
  <si>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</si>
  <si>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</si>
  <si>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</si>
  <si>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</si>
  <si>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</si>
  <si>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</si>
  <si>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</si>
  <si>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</si>
  <si>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</si>
  <si>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</si>
  <si>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</si>
  <si>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</si>
  <si>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</si>
  <si>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</si>
  <si>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</si>
  <si>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</si>
  <si>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</si>
  <si>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</si>
  <si>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</si>
  <si>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</si>
  <si>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</si>
  <si>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</si>
  <si>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</si>
  <si>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</si>
  <si>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</si>
  <si>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</si>
  <si>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</si>
  <si>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</si>
  <si>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</si>
  <si>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</si>
  <si>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</si>
  <si>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</si>
  <si>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</si>
  <si>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</si>
  <si>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</si>
  <si>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</si>
  <si>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</si>
  <si>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</si>
  <si>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</si>
  <si>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</si>
  <si>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</si>
  <si>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</si>
  <si>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</si>
  <si>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</si>
  <si>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</si>
  <si>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</si>
  <si>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</si>
  <si>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</si>
  <si>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</si>
  <si>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</si>
  <si>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</si>
  <si>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</si>
  <si>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</si>
  <si>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</si>
  <si>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</si>
  <si>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</si>
  <si>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</si>
  <si>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</si>
  <si>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</si>
  <si>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</si>
  <si>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</si>
  <si>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</si>
  <si>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</si>
  <si>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</si>
  <si>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</si>
  <si>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</si>
  <si>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</si>
  <si>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</si>
  <si>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</si>
  <si>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</si>
  <si>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</si>
  <si>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</si>
  <si>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</si>
  <si>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</si>
  <si>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</si>
  <si>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</si>
  <si>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</si>
  <si>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</si>
  <si>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</si>
  <si>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</si>
  <si>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</si>
  <si>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</si>
  <si>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</si>
  <si>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</si>
  <si>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</si>
  <si>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</si>
  <si>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</si>
  <si>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</si>
  <si>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</si>
  <si>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</si>
  <si>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</si>
  <si>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</si>
  <si>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</si>
  <si>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</si>
  <si>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</si>
  <si>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</si>
  <si>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</si>
  <si>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</si>
  <si>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</si>
  <si>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</si>
  <si>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</si>
  <si>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</si>
  <si>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</si>
  <si>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</si>
  <si>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</si>
  <si>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</si>
  <si>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</si>
  <si>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</si>
  <si>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</si>
  <si>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</si>
  <si>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</si>
  <si>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</si>
  <si>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</si>
  <si>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</si>
  <si>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</si>
  <si>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</si>
  <si>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</si>
  <si>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</si>
  <si>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</si>
  <si>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</si>
  <si>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</si>
  <si>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</si>
  <si>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</si>
  <si>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</si>
  <si>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</si>
  <si>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</si>
  <si>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</si>
  <si>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</si>
  <si>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</si>
  <si>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</si>
  <si>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</si>
  <si>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</si>
  <si>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</si>
  <si>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</si>
  <si>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</si>
  <si>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</si>
  <si>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</si>
  <si>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</si>
  <si>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</si>
  <si>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</si>
  <si>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</si>
  <si>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</si>
  <si>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</si>
  <si>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</si>
  <si>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</si>
  <si>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</si>
  <si>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</si>
  <si>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</si>
  <si>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</si>
  <si>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</si>
  <si>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</si>
  <si>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</si>
  <si>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</si>
  <si>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</si>
  <si>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</si>
  <si>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</si>
  <si>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</si>
  <si>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</si>
  <si>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</si>
  <si>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</si>
  <si>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</si>
  <si>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</si>
  <si>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</si>
  <si>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</si>
  <si>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</si>
  <si>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</si>
  <si>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</si>
  <si>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</si>
  <si>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</si>
  <si>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</si>
  <si>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</si>
  <si>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</si>
  <si>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</si>
  <si>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</si>
  <si>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</si>
  <si>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</si>
  <si>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</si>
  <si>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</si>
  <si>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</si>
  <si>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</si>
  <si>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</si>
  <si>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</si>
  <si>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</si>
  <si>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</si>
  <si>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</si>
  <si>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</si>
  <si>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</si>
  <si>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</si>
  <si>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</si>
  <si>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</si>
  <si>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</si>
  <si>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</si>
  <si>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</si>
  <si>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</si>
  <si>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</si>
  <si>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</si>
  <si>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</si>
  <si>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</si>
  <si>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</si>
  <si>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</si>
  <si>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</si>
  <si>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</si>
  <si>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</si>
  <si>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</si>
  <si>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</si>
  <si>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</si>
  <si>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</si>
  <si>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</si>
  <si>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</si>
  <si>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</si>
  <si>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</si>
  <si>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</si>
  <si>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</si>
  <si>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</si>
  <si>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</si>
  <si>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</si>
  <si>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</si>
  <si>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</si>
  <si>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</si>
  <si>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</si>
  <si>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</si>
  <si>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</si>
  <si>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</si>
  <si>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</si>
  <si>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</si>
  <si>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</si>
  <si>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</si>
  <si>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</si>
  <si>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</si>
  <si>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</si>
  <si>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</si>
  <si>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</si>
  <si>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</si>
  <si>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</si>
  <si>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</si>
  <si>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</si>
  <si>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</si>
  <si>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</si>
  <si>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</si>
  <si>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</si>
  <si>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</si>
  <si>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</si>
  <si>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</si>
  <si>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</si>
  <si>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</si>
  <si>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</si>
  <si>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</si>
  <si>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</si>
  <si>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</si>
  <si>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</si>
  <si>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</si>
  <si>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</si>
  <si>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</si>
  <si>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</si>
  <si>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</si>
  <si>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</si>
  <si>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</si>
  <si>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</si>
  <si>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</si>
  <si>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</si>
  <si>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</si>
  <si>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</si>
  <si>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</si>
  <si>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</si>
  <si>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</si>
  <si>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</si>
  <si>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</si>
  <si>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</si>
  <si>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</si>
  <si>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</si>
  <si>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</si>
  <si>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</si>
  <si>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</si>
  <si>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</si>
  <si>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</si>
  <si>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</si>
  <si>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</si>
  <si>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</si>
  <si>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</si>
  <si>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</si>
  <si>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</si>
  <si>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</si>
  <si>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</si>
  <si>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</si>
  <si>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</si>
  <si>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</si>
  <si>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</si>
  <si>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</si>
  <si>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</si>
  <si>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</si>
  <si>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</si>
  <si>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</si>
  <si>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</si>
  <si>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</si>
  <si>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</si>
  <si>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</si>
  <si>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</si>
  <si>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</si>
  <si>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</si>
  <si>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</si>
  <si>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</si>
  <si>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</si>
  <si>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</si>
  <si>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</si>
  <si>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</si>
  <si>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</si>
  <si>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</si>
  <si>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</si>
  <si>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</si>
  <si>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</si>
  <si>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</si>
  <si>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</si>
  <si>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</si>
  <si>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</si>
  <si>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</si>
  <si>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</si>
  <si>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</si>
  <si>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</si>
  <si>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</si>
  <si>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</si>
  <si>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</si>
  <si>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</si>
  <si>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</si>
  <si>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</si>
  <si>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</si>
  <si>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</si>
  <si>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</si>
  <si>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</si>
  <si>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</si>
  <si>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</si>
  <si>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PCM-20251020-00000227</t>
  </si>
  <si>
    <t>Site have access issue in the night , main gate closed and no one available at building</t>
  </si>
  <si>
    <t>PCM-20251020-00000720</t>
  </si>
  <si>
    <t>sceco team working and refused to connect PG</t>
  </si>
  <si>
    <t>: PCM-20251020-00000836</t>
  </si>
  <si>
    <t>Emergency</t>
  </si>
  <si>
    <t>EM team on the way need 20 Min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</si>
  <si>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</si>
  <si>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</si>
  <si>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</si>
  <si>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</si>
  <si>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</si>
  <si>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</si>
  <si>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</si>
  <si>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</si>
  <si>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</si>
  <si>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</si>
  <si>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TT-20251020-00885-no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</si>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</sst>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7" dataDxfId="156" headerRowBorderDxfId="154" tableBorderDxfId="155" totalsRowBorderDxfId="153">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3" totalsRowShown="0" headerRowDxfId="48" dataDxfId="47" headerRowBorderDxfId="45" tableBorderDxfId="46" totalsRowBorderDxfId="44">
  <autoFilter ref="A1:L3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6" totalsRowShown="0" headerRowDxfId="31" dataDxfId="30" headerRowBorderDxfId="28" tableBorderDxfId="29">
  <autoFilter ref="A1:L5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2" totalsRowShown="0" headerRowDxfId="15" dataDxfId="14" headerRowBorderDxfId="12" tableBorderDxfId="13">
  <autoFilter ref="A1:L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tabSelected="1"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5"/>
      <c r="N1" s="145"/>
      <c r="O1" s="145"/>
    </row>
    <row r="2" spans="1:15" s="67" customFormat="1" ht="70.5" customHeight="1">
      <c r="A2" s="65" t="s">
        <v>38963</v>
      </c>
      <c r="B2" s="62" t="str">
        <f>IFERROR(VLOOKUP(D2,DB!A:K,11,0),"")</f>
        <v>R1</v>
      </c>
      <c r="C2" s="62">
        <v>1</v>
      </c>
      <c r="D2" s="81" t="s">
        <v>17807</v>
      </c>
      <c r="E2" s="66" t="s">
        <v>38964</v>
      </c>
      <c r="F2" s="79">
        <v>45662.948425925926</v>
      </c>
      <c r="G2" s="69">
        <f ca="1">IFERROR(NOW()-F2,"")</f>
        <v>287.50600671295979</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1" t="s">
        <v>9735</v>
      </c>
      <c r="E3" s="137" t="s">
        <v>38964</v>
      </c>
      <c r="F3" s="150">
        <v>45943.443738425929</v>
      </c>
      <c r="G3" s="139">
        <f ca="1">IFERROR(NOW()-F3,"")</f>
        <v>7.0106942129568779</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45950.454432638886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45950.454432638886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45950.454432638886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45950.454432638886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45950.454432638886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45950.454432638886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45950.454432638886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45950.454432638886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45950.454432638886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45950.454432638886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45950.454432638886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45950.454432638886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45950.454432638886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45950.454432638886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45950.454432638886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45950.454432638886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45950.454432638886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45950.454432638886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45950.454432638886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45950.454432638886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45950.454432638886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45950.454432638886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45950.454432638886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45950.454432638886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45950.454432638886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45950.454432638886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45950.454432638886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45950.454432638886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45950.454432638886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45950.454432638886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45950.454432638886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45950.454432638886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45950.454432638886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45950.454432638886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45950.454432638886</v>
      </c>
      <c r="H38" s="138"/>
      <c r="I38" s="136" t="str">
        <f>IFERROR(VLOOKUP(D38,DB!A:F,6,0),"")</f>
        <v/>
      </c>
      <c r="J38" s="136" t="str">
        <f>IFERROR(VLOOKUP(D38,DB!A:G,7,0),"")</f>
        <v/>
      </c>
      <c r="K38" s="140"/>
      <c r="L38" s="141" t="str">
        <f>IFERROR(VLOOKUP(D38,DB!A:I,9,0),"")</f>
        <v/>
      </c>
    </row>
    <row r="39" spans="1:12" ht="15" customHeight="1">
      <c r="A39" s="152"/>
      <c r="B39" s="153" t="str">
        <f>IFERROR(VLOOKUP(D39,DB!A:K,11,0),"")</f>
        <v/>
      </c>
      <c r="C39" s="153"/>
      <c r="D39" s="153"/>
      <c r="E39" s="154"/>
      <c r="F39" s="155"/>
      <c r="G39" s="156">
        <f ca="1">IFERROR(NOW()-F39,"")</f>
        <v>45950.454432638886</v>
      </c>
      <c r="H39" s="155"/>
      <c r="I39" s="153" t="str">
        <f>IFERROR(VLOOKUP(D39,DB!A:F,6,0),"")</f>
        <v/>
      </c>
      <c r="J39" s="153" t="str">
        <f>IFERROR(VLOOKUP(D39,DB!A:G,7,0),"")</f>
        <v/>
      </c>
      <c r="K39" s="157"/>
      <c r="L39" s="158" t="str">
        <f>IFERROR(VLOOKUP(D39,DB!A:I,9,0),"")</f>
        <v/>
      </c>
    </row>
    <row r="40" spans="1:12" ht="15" customHeight="1">
      <c r="A40" s="135"/>
      <c r="B40" s="136" t="str">
        <f>IFERROR(VLOOKUP(D40,DB!A:K,11,0),"")</f>
        <v/>
      </c>
      <c r="C40" s="136"/>
      <c r="D40" s="136"/>
      <c r="E40" s="137"/>
      <c r="F40" s="138"/>
      <c r="G40" s="139">
        <f ca="1">IFERROR(NOW()-F40,"")</f>
        <v>45950.454432638886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45950.454432638886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45950.454432638886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45950.454432638886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45950.454432638886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45950.454432638886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45950.454432638886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45950.454432638886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45950.454432638886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45950.454432638886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45950.454432638886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45950.454432638886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45950.454432638886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45950.454432638886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45950.454432638886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45950.454432638886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45950.454432638886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45950.454432638886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45950.454432638886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45950.454432638886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45950.454432638886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45950.454432638886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45950.454432638886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45950.454432638886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45950.454432638886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45950.454432638886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45950.454432638886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45950.454432638886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45950.454432638886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45950.454432638886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45950.454432638886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45950.454432638886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45950.454432638886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45950.454432638886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45950.454432638886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45950.454432638886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45950.454432638886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45950.454432638886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45950.454432638886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45950.454432638886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45950.454432638886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45950.454432638886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45950.454432638886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45950.454432638886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45950.454432638886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45950.454432638886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45950.454432638886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45950.454432638886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45950.454432638886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45950.454432638886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45950.454432638886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45950.454432638886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45950.454432638886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45950.454432638886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45950.454432638886</v>
      </c>
      <c r="H94" s="138"/>
      <c r="I94" s="136" t="str">
        <f>IFERROR(VLOOKUP(D94,DB!A:F,6,0),"")</f>
        <v/>
      </c>
      <c r="J94" s="136" t="str">
        <f>IFERROR(VLOOKUP(D94,DB!A:G,7,0),"")</f>
        <v/>
      </c>
      <c r="K94" s="140"/>
      <c r="L94" s="141" t="str">
        <f>IFERROR(VLOOKUP(D94,DB!A:I,9,0),"")</f>
        <v/>
      </c>
    </row>
    <row r="95" spans="1:12" ht="15" customHeight="1">
      <c r="A95" s="152"/>
      <c r="B95" s="153" t="str">
        <f>IFERROR(VLOOKUP(D95,DB!A:K,11,0),"")</f>
        <v/>
      </c>
      <c r="C95" s="153"/>
      <c r="D95" s="153"/>
      <c r="E95" s="154"/>
      <c r="F95" s="155"/>
      <c r="G95" s="156">
        <f ca="1">IFERROR(NOW()-F95,"")</f>
        <v>45950.454432638886</v>
      </c>
      <c r="H95" s="155"/>
      <c r="I95" s="153" t="str">
        <f>IFERROR(VLOOKUP(D95,DB!A:F,6,0),"")</f>
        <v/>
      </c>
      <c r="J95" s="153" t="str">
        <f>IFERROR(VLOOKUP(D95,DB!A:G,7,0),"")</f>
        <v/>
      </c>
      <c r="K95" s="157"/>
      <c r="L95" s="158" t="str">
        <f>IFERROR(VLOOKUP(D95,DB!A:I,9,0),"")</f>
        <v/>
      </c>
    </row>
  </sheetData>
  <customSheetViews>
    <customSheetView guid="{F6042A99-DD27-4453-835D-0834D95730CC}" filter="1" showAutoFilter="1">
      <pageMargins left="0" right="0" top="0" bottom="0" header="0" footer="0"/>
      <autoFilter ref="B1:M1" xr:uid="{386D16BD-06FA-418B-ACFA-1B087310DD02}"/>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143.72734930555453</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125.45459467592445</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5.9586571759209619</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45950.454432638886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45950.454432638886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45950.454432638886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45950.454432638886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45950.454432638886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45950.454432638886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45950.454432638886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45950.454432638886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45950.454432638886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45950.454432638886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45950.454432638886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45950.454432638886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45950.454432638886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45950.454432638886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45950.454432638886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45950.454432638886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45950.454432638886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45950.454432638886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45950.454432638886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45950.454432638886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45950.454432638886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45950.454432638886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45950.454432638886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45950.454432638886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45950.454432638886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45950.454432638886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45950.454432638886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45950.454432638886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45950.454432638886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45950.454432638886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45950.454432638886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45950.454432638886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45950.454432638886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45950.454432638886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45950.454432638886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45950.454432638886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45950.454432638886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45950.454432638886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45950.454432638886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45950.454432638886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45950.454432638886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45950.454432638886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45950.454432638886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45950.454432638886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45950.454432638886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45950.454432638886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45950.454432638886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45950.454432638886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45950.454432638886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45950.454432638886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45950.454432638886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45950.454432638886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45950.454432638886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45950.454432638886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45950.454432638886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45950.454432638886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45950.454432638886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45950.454432638886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45950.454432638886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45950.454432638886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45950.454432638886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45950.454432638886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45950.454432638886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45950.454432638886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45950.454432638886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45950.454432638886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45950.454432638886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45950.454432638886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45950.454432638886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45950.454432638886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45950.454432638886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45950.454432638886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45950.454432638886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45950.454432638886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45950.454432638886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45950.454432638886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45950.454432638886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45950.454432638886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45950.454432638886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45950.454432638886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45950.454432638886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45950.454432638886</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45950.454432638886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45950.454432638886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45950.454432638886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45950.454432638886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45950.454432638886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45950.454432638886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45950.454432638886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45950.454432638886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45950.454432638886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45950.454432638886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45950.454432638886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45950.454432638886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45950.454432638886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45950.454432638886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45950.454432638886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45950.454432638886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45950.454432638886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45950.454432638886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45950.454432638886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45950.454432638886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45950.454432638886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45950.454432638886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45950.454432638886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45950.454432638886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45950.454432638886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45950.454432638886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45950.454432638886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45950.454432638886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45950.454432638886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45950.454432638886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45950.454432638886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45950.454432638886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45950.454432638886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45950.454432638886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45950.454432638886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45950.454432638886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45950.454432638886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45950.454432638886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45950.454432638886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45950.454432638886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45950.454432638886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45950.454432638886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45950.454432638886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45950.454432638886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45950.454432638886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45950.454432638886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45950.454432638886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45950.454432638886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45950.454432638886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45950.454432638886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45950.454432638886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45950.454432638886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45950.454432638886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45950.454432638886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45950.454432638886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45950.454432638886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45950.454432638886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45950.454432638886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45950.454432638886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45950.454432638886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45950.454432638886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45950.454432638886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45950.454432638886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45950.454432638886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45950.454432638886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45950.454432638886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45950.454432638886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45950.454432638886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45950.454432638886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45950.454432638886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45950.454432638886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45950.454432638886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45950.454432638886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45950.454432638886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45950.454432638886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45950.454432638886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45950.454432638886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45950.454432638886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45950.454432638886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45950.454432638886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45950.454432638886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45950.454432638886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45950.454432638886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45950.454432638886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45950.454432638886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45950.454432638886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45950.454432638886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45950.454432638886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45950.454432638886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45950.454432638886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45950.454432638886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45950.454432638886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45950.454432638886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45950.454432638886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45950.454432638886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45950.454432638886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45950.454432638886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45950.454432638886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45950.454432638886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45950.454432638886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45950.454432638886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45950.454432638886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45950.454432638886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45950.454432638886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45950.454432638886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45950.454432638886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45950.454432638886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45950.454432638886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45950.454432638886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45950.454432638886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45950.454432638886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45950.454432638886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45950.454432638886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45950.454432638886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45950.454432638886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45950.454432638886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45950.454432638886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45950.454432638886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45950.454432638886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45950.454432638886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45950.454432638886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45950.454432638886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45950.454432638886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45950.454432638886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45950.454432638886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45950.454432638886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45950.454432638886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45950.454432638886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45950.454432638886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45950.454432638886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45950.454432638886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45950.454432638886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45950.454432638886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45950.454432638886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45950.454432638886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45950.454432638886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45950.454432638886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45950.454432638886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45950.454432638886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45950.454432638886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45950.454432638886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45950.454432638886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45950.454432638886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45950.454432638886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45950.454432638886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45950.454432638886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45950.454432638886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45950.454432638886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45950.454432638886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45950.454432638886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45950.454432638886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45950.454432638886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45950.454432638886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45950.454432638886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45950.454432638886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45950.454432638886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45950.454432638886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45950.454432638886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45950.454432638886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45950.454432638886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45950.454432638886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45950.454432638886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45950.454432638886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45950.454432638886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45950.454432638886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45950.454432638886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45950.454432638886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45950.454432638886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45950.454432638886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45950.454432638886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45950.454432638886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45950.454432638886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45950.454432638886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45950.454432638886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45950.454432638886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45950.454432638886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45950.454432638886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45950.454432638886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45950.454432638886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45950.454432638886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45950.454432638886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45950.454432638886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45950.454432638886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45950.454432638886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45950.454432638886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45950.454432638886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45950.454432638886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45950.454432638886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45950.454432638886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45950.454432638886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45950.454432638886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45950.454432638886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45950.454432638886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45950.454432638886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45950.454432638886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45950.454432638886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45950.454432638886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45950.454432638886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45950.454432638886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45950.454432638886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45950.454432638886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45950.454432638886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45950.454432638886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45950.454432638886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45950.454432638886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45950.454432638886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45950.454432638886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45950.454432638886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45950.454432638886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45950.454432638886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45950.454432638886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45950.454432638886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45950.454432638886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45950.454432638886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45950.454432638886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45950.454432638886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45950.454432638886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45950.454432638886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45950.454432638886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45950.454432638886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45950.454432638886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45950.454432638886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45950.454432638886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45950.454432638886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45950.454432638886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45950.454432638886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45950.454432638886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45950.454432638886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45950.454432638886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45950.454432638886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45950.454432638886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45950.454432638886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45950.454432638886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45950.454432638886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45950.454432638886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45950.454432638886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45950.454432638886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45950.454432638886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45950.454432638886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45950.454432638886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45950.454432638886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45950.454432638886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45950.454432638886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45950.454432638886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45950.454432638886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45950.454432638886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45950.454432638886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45950.454432638886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45950.454432638886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45950.454432638886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45950.454432638886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45950.454432638886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45950.454432638886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45950.454432638886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45950.454432638886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45950.454432638886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45950.454432638886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45950.454432638886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45950.454432638886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45950.454432638886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45950.454432638886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45950.454432638886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45950.454432638886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45950.454432638886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45950.454432638886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45950.454432638886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45950.454432638886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45950.454432638886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45950.454432638886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45950.454432638886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45950.454432638886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45950.454432638886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45950.454432638886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45950.454432638886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45950.454432638886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45950.454432638886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45950.454432638886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45950.454432638886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45950.454432638886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45950.454432638886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45950.454432638886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45950.454432638886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45950.454432638886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45950.454432638886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45950.454432638886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45950.454432638886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45950.454432638886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45950.454432638886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45950.454432638886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45950.454432638886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45950.454432638886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45950.454432638886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45950.454432638886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45950.454432638886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45950.454432638886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45950.454432638886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45950.454432638886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45950.454432638886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45950.454432638886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45950.454432638886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45950.454432638886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45950.454432638886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45950.454432638886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45950.454432638886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45950.454432638886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45950.454432638886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45950.454432638886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45950.454432638886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45950.454432638886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45950.454432638886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45950.454432638886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45950.454432638886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45950.454432638886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45950.454432638886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45950.454432638886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45950.454432638886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45950.454432638886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45950.454432638886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45950.454432638886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45950.454432638886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45950.454432638886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45950.454432638886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45950.454432638886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45950.454432638886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45950.454432638886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45950.454432638886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45950.454432638886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45950.454432638886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45950.454432638886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45950.454432638886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45950.454432638886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45950.454432638886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45950.454432638886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45950.454432638886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45950.454432638886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45950.454432638886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45950.454432638886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45950.454432638886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45950.454432638886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45950.454432638886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45950.454432638886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45950.454432638886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45950.454432638886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45950.454432638886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45950.454432638886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45950.454432638886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45950.454432638886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45950.454432638886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45950.454432638886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45950.454432638886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45950.454432638886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45950.454432638886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45950.454432638886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45950.454432638886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45950.454432638886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45950.454432638886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45950.454432638886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45950.454432638886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45950.454432638886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45950.454432638886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45950.454432638886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45950.454432638886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45950.454432638886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45950.454432638886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45950.454432638886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45950.454432638886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45950.454432638886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45950.454432638886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45950.454432638886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45950.454432638886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45950.454432638886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45950.454432638886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45950.454432638886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45950.454432638886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45950.454432638886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45950.454432638886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45950.454432638886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45950.454432638886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45950.454432638886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45950.454432638886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45950.454432638886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45950.454432638886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45950.454432638886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45950.454432638886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45950.454432638886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45950.454432638886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45950.454432638886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45950.454432638886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45950.454432638886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45950.454432638886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45950.454432638886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45950.454432638886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45950.454432638886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45950.454432638886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45950.454432638886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45950.454432638886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45950.454432638886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45950.454432638886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45950.454432638886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45950.454432638886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45950.454432638886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45950.454432638886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45950.454432638886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45950.454432638886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45950.454432638886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45950.454432638886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45950.454432638886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45950.454432638886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45950.454432638886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45950.454432638886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45950.454432638886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45950.454432638886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45950.454432638886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45950.454432638886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45950.454432638886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45950.454432638886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45950.454432638886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45950.454432638886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45950.454432638886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45950.454432638886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45950.454432638886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45950.454432638886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45950.454432638886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45950.454432638886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45950.454432638886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45950.454432638886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45950.454432638886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45950.454432638886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45950.454432638886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45950.454432638886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45950.454432638886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45950.454432638886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45950.454432638886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45950.454432638886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45950.454432638886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45950.454432638886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45950.454432638886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45950.454432638886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45950.454432638886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45950.454432638886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45950.454432638886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45950.454432638886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45950.454432638886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45950.454432638886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45950.454432638886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45950.454432638886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45950.454432638886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45950.454432638886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45950.454432638886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45950.454432638886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45950.454432638886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45950.454432638886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45950.454432638886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45950.454432638886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45950.454432638886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45950.454432638886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45950.454432638886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45950.454432638886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45950.454432638886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45950.454432638886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45950.454432638886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45950.454432638886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45950.454432638886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45950.454432638886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45950.454432638886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45950.454432638886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45950.454432638886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45950.454432638886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45950.454432638886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45950.454432638886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45950.454432638886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45950.454432638886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45950.454432638886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45950.454432638886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45950.454432638886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45950.454432638886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45950.454432638886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45950.454432638886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45950.454432638886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45950.454432638886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45950.454432638886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45950.454432638886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45950.454432638886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45950.454432638886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45950.454432638886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45950.454432638886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45950.454432638886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45950.454432638886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45950.454432638886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45950.454432638886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45950.454432638886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45950.454432638886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45950.454432638886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45950.454432638886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45950.454432638886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45950.454432638886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45950.454432638886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45950.454432638886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45950.454432638886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45950.454432638886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45950.454432638886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45950.454432638886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45950.454432638886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45950.454432638886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45950.454432638886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45950.454432638886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45950.454432638886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45950.454432638886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45950.454432638886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45950.454432638886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45950.454432638886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45950.454432638886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45950.454432638886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45950.454432638886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45950.454432638886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45950.454432638886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45950.454432638886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45950.454432638886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45950.454432638886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45950.454432638886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45950.454432638886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45950.454432638886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45950.454432638886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45950.454432638886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45950.454432638886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45950.454432638886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45950.454432638886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45950.454432638886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45950.454432638886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45950.454432638886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45950.454432638886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45950.454432638886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45950.454432638886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45950.454432638886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45950.454432638886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45950.454432638886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45950.454432638886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45950.454432638886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45950.454432638886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45950.454432638886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45950.454432638886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45950.454432638886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45950.454432638886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45950.454432638886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45950.454432638886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45950.454432638886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45950.454432638886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45950.454432638886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45950.454432638886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45950.454432638886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45950.454432638886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45950.454432638886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45950.454432638886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45950.454432638886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45950.454432638886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45950.454432638886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45950.454432638886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45950.454432638886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45950.454432638886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45950.454432638886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45950.454432638886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45950.454432638886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45950.454432638886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45950.454432638886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45950.454432638886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45950.454432638886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45950.454432638886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45950.454432638886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45950.454432638886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45950.454432638886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45950.454432638886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45950.454432638886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45950.454432638886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45950.454432638886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45950.454432638886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45950.454432638886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45950.454432638886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45950.454432638886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45950.454432638886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45950.454432638886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45950.454432638886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45950.454432638886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45950.454432638886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45950.454432638886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45950.454432638886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45950.454432638886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45950.454432638886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45950.454432638886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45950.454432638886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45950.454432638886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45950.454432638886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45950.454432638886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45950.454432638886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45950.454432638886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45950.454432638886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45950.454432638886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45950.454432638886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45950.454432638886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45950.454432638886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45950.454432638886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45950.454432638886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45950.454432638886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45950.454432638886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45950.454432638886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45950.454432638886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45950.454432638886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45950.454432638886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45950.454432638886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45950.454432638886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45950.454432638886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45950.454432638886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45950.454432638886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45950.454432638886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45950.454432638886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45950.454432638886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45950.454432638886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45950.454432638886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45950.454432638886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45950.454432638886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45950.454432638886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45950.454432638886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45950.454432638886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45950.454432638886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45950.454432638886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45950.454432638886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45950.454432638886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45950.454432638886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45950.454432638886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45950.454432638886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45950.454432638886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45950.454432638886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45950.454432638886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45950.454432638886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45950.454432638886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45950.454432638886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45950.454432638886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45950.454432638886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45950.454432638886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45950.454432638886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45950.454432638886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45950.454432638886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45950.454432638886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45950.454432638886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45950.454432638886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45950.454432638886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45950.454432638886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45950.454432638886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45950.454432638886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45950.454432638886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45950.454432638886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45950.454432638886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45950.454432638886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45950.454432638886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45950.454432638886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45950.454432638886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45950.454432638886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45950.454432638886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45950.454432638886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45950.454432638886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45950.454432638886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45950.454432638886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45950.454432638886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45950.454432638886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45950.454432638886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45950.454432638886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45950.454432638886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45950.454432638886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45950.454432638886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45950.454432638886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45950.454432638886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45950.454432638886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45950.454432638886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45950.454432638886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45950.454432638886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45950.454432638886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45950.454432638886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45950.454432638886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45950.454432638886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45950.454432638886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45950.454432638886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45950.454432638886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45950.454432638886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45950.454432638886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45950.454432638886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45950.454432638886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45950.454432638886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45950.454432638886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45950.454432638886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45950.454432638886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45950.454432638886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45950.454432638886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45950.454432638886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45950.454432638886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45950.454432638886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45950.454432638886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45950.454432638886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45950.454432638886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45950.454432638886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45950.454432638886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45950.454432638886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45950.454432638886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45950.454432638886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45950.454432638886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45950.454432638886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45950.454432638886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45950.454432638886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45950.454432638886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45950.454432638886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45950.454432638886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45950.454432638886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45950.454432638886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45950.454432638886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45950.454432638886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45950.454432638886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45950.454432638886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45950.454432638886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45950.454432638886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45950.454432638886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45950.454432638886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45950.454432638886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45950.454432638886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45950.454432638886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45950.454432638886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45950.454432638886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45950.454432638886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45950.454432638886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45950.454432638886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45950.454432638886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45950.454432638886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45950.454432638886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45950.454432638886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45950.454432638886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45950.454432638886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45950.454432638886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45950.454432638886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45950.454432638886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45950.454432638886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45950.454432638886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45950.454432638886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45950.454432638886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45950.454432638886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45950.454432638886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45950.454432638886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45950.454432638886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45950.454432638886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45950.454432638886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45950.454432638886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45950.454432638886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45950.454432638886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45950.454432638886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45950.454432638886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45950.454432638886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45950.454432638886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45950.454432638886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45950.454432638886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45950.454432638886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45950.454432638886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45950.454432638886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45950.454432638886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45950.454432638886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45950.454432638886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45950.454432638886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45950.454432638886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45950.454432638886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45950.454432638886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45950.454432638886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45950.454432638886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45950.454432638886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45950.454432638886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45950.454432638886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45950.454432638886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45950.454432638886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45950.454432638886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45950.454432638886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45950.454432638886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45950.454432638886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45950.454432638886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45950.454432638886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45950.454432638886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45950.454432638886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45950.454432638886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45950.454432638886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45950.454432638886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45950.454432638886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45950.454432638886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45950.454432638886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45950.454432638886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45950.454432638886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45950.454432638886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45950.454432638886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45950.454432638886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45950.454432638886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45950.454432638886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45950.454432638886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45950.454432638886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45950.454432638886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45950.454432638886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45950.454432638886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45950.454432638886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45950.454432638886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45950.454432638886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45950.454432638886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45950.454432638886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45950.454432638886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45950.454432638886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45950.454432638886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45950.454432638886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45950.454432638886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45950.454432638886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45950.454432638886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45950.454432638886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45950.454432638886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45950.454432638886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45950.454432638886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45950.454432638886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45950.454432638886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45950.454432638886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45950.454432638886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45950.454432638886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45950.454432638886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45950.454432638886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45950.454432638886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45950.454432638886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45950.454432638886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45950.454432638886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45950.454432638886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45950.454432638886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45950.454432638886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45950.454432638886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45950.454432638886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45950.454432638886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45950.454432638886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45950.454432638886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45950.454432638886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45950.454432638886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45950.454432638886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45950.454432638886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45950.454432638886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45950.454432638886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45950.454432638886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45950.454432638886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45950.454432638886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45950.454432638886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45950.454432638886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45950.454432638886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45950.454432638886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45950.454432638886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45950.454432638886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45950.454432638886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45950.454432638886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45950.454432638886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45950.454432638886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45950.454432638886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45950.454432638886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45950.454432638886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45950.454432638886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45950.454432638886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45950.454432638886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45950.454432638886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45950.454432638886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45950.454432638886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45950.454432638886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45950.454432638886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45950.454432638886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45950.454432638886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45950.454432638886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45950.454432638886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45950.454432638886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45950.454432638886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45950.454432638886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45950.454432638886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45950.454432638886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45950.454432638886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45950.454432638886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45950.454432638886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45950.454432638886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45950.454432638886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45950.454432638886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45950.454432638886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45950.454432638886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45950.454432638886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45950.454432638886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45950.454432638886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45950.454432638886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45950.454432638886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45950.454432638886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45950.454432638886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45950.454432638886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45950.454432638886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45950.454432638886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45950.454432638886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45950.454432638886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45950.454432638886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45950.454432638886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45950.454432638886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45950.454432638886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45950.454432638886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45950.454432638886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45950.454432638886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45950.454432638886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45950.454432638886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45950.454432638886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45950.454432638886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45950.454432638886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45950.454432638886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45950.454432638886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45950.454432638886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45950.454432638886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45950.454432638886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45950.454432638886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45950.454432638886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45950.454432638886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45950.454432638886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45950.454432638886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45950.454432638886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45950.454432638886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45950.454432638886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45950.454432638886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45950.454432638886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45950.454432638886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45950.454432638886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45950.454432638886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45950.454432638886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45950.454432638886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45950.454432638886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45950.454432638886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45950.454432638886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45950.454432638886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45950.454432638886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45950.454432638886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45950.454432638886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45950.454432638886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45950.454432638886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45950.454432638886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45950.454432638886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45950.454432638886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45950.454432638886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45950.454432638886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45950.454432638886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45950.454432638886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45950.454432638886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45950.454432638886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45950.454432638886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45950.454432638886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45950.454432638886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45950.454432638886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45950.454432638886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45950.454432638886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45950.454432638886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45950.454432638886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45950.454432638886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45950.454432638886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45950.454432638886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45950.454432638886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45950.454432638886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45950.454432638886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45950.454432638886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45950.454432638886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45950.454432638886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45950.454432638886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45950.454432638886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45950.454432638886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45950.454432638886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45950.454432638886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45950.454432638886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45950.454432638886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45950.454432638886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45950.454432638886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45950.454432638886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45950.454432638886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45950.454432638886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45950.454432638886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45950.454432638886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45950.454432638886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45950.454432638886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45950.454432638886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45950.454432638886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45950.454432638886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45950.454432638886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45950.454432638886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45950.454432638886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45950.454432638886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45950.454432638886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45950.454432638886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45950.454432638886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45950.454432638886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45950.454432638886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45950.454432638886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45950.454432638886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45950.454432638886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45950.454432638886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45950.454432638886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45950.454432638886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45950.454432638886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45950.454432638886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45950.454432638886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45950.454432638886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45950.454432638886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45950.454432638886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45950.454432638886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45950.454432638886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45950.454432638886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45950.454432638886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45950.454432638886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45950.454432638886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45950.454432638886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45950.454432638886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45950.454432638886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45950.454432638886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45950.454432638886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45950.454432638886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45950.454432638886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45950.454432638886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45950.454432638886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45950.454432638886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45950.454432638886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45950.454432638886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45950.454432638886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45950.454432638886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45950.454432638886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45950.454432638886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45950.454432638886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45950.454432638886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45950.454432638886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45950.454432638886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45950.454432638886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45950.454432638886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45950.454432638886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45950.454432638886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45950.454432638886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45950.454432638886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45950.454432638886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45950.454432638886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45950.454432638886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45950.454432638886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45950.454432638886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45950.454432638886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45950.454432638886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45950.454432638886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45950.454432638886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45950.454432638886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45950.454432638886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45950.454432638886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45950.454432638886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45950.454432638886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45950.454432638886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45950.454432638886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45950.454432638886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45950.454432638886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45950.454432638886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45950.454432638886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45950.454432638886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45950.454432638886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45950.454432638886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45950.454432638886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45950.454432638886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45950.454432638886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45950.454432638886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45950.454432638886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45950.454432638886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45950.454432638886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45950.454432638886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45950.454432638886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45950.454432638886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45950.454432638886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45950.454432638886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45950.454432638886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45950.454432638886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45950.454432638886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45950.454432638886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45950.454432638886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45950.454432638886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45950.454432638886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45950.454432638886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45950.454432638886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45950.454432638886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45950.454432638886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45950.454432638886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45950.454432638886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45950.454432638886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45950.454432638886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45950.454432638886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45950.454432638886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45950.454432638886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45950.454432638886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45950.454432638886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45950.454432638886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45950.454432638886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45950.454432638886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45950.454432638886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45950.454432638886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45950.454432638886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45950.454432638886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45950.454432638886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45950.454432638886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45950.454432638886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45950.454432638886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45950.454432638886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45950.454432638886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45950.454432638886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45950.454432638886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45950.454432638886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45950.454432638886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45950.454432638886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45950.454432638886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45950.454432638886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45950.454432638886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45950.454432638886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45950.454432638886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45950.454432638886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45950.454432638886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45950.454432638886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45950.454432638886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45950.454432638886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45950.454432638886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45950.454432638886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45950.454432638886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45950.454432638886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45950.454432638886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45950.454432638886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45950.454432638886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45950.454432638886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45950.454432638886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45950.454432638886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45950.454432638886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45950.454432638886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45950.454432638886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45950.454432638886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45950.454432638886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45950.454432638886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45950.454432638886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45950.454432638886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45950.454432638886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45950.454432638886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45950.454432638886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45950.454432638886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45950.454432638886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45950.454432638886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45950.454432638886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45950.454432638886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45950.454432638886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45950.454432638886</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3"/>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246.97371504628973</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2</v>
      </c>
      <c r="D3" s="123" t="s">
        <v>23873</v>
      </c>
      <c r="E3" s="100" t="s">
        <v>38964</v>
      </c>
      <c r="F3" s="125">
        <v>45950.11383101852</v>
      </c>
      <c r="G3" s="126">
        <f ca="1">IFERROR(NOW()-F3,"")</f>
        <v>0.34060162036621477</v>
      </c>
      <c r="H3" s="125">
        <v>45950.102280092593</v>
      </c>
      <c r="I3" s="121" t="str">
        <f>IFERROR(VLOOKUP(D3,DB!A:F,6,0),"")</f>
        <v>SCECO</v>
      </c>
      <c r="J3" s="121" t="str">
        <f>IFERROR(VLOOKUP(D3,DB!A:G,7,0),"")</f>
        <v>Dead+Vandalized</v>
      </c>
      <c r="K3" s="127" t="s">
        <v>39057</v>
      </c>
      <c r="L3" s="123" t="str">
        <f>IFERROR(VLOOKUP(D3,DB!A:I,9,0),"")</f>
        <v>Latis</v>
      </c>
    </row>
    <row r="4" spans="1:16" ht="15" customHeight="1">
      <c r="A4" s="121" t="s">
        <v>39058</v>
      </c>
      <c r="B4" s="121" t="str">
        <f>IFERROR(VLOOKUP(D4,DB!A:K,11,0),"")</f>
        <v>R4</v>
      </c>
      <c r="C4" s="122">
        <v>6</v>
      </c>
      <c r="D4" s="95" t="s">
        <v>34671</v>
      </c>
      <c r="E4" s="100" t="s">
        <v>39045</v>
      </c>
      <c r="F4" s="125">
        <v>45950.361504629633</v>
      </c>
      <c r="G4" s="126">
        <f ca="1">IFERROR(NOW()-F4,"")</f>
        <v>9.2928009253228083E-2</v>
      </c>
      <c r="H4" s="125">
        <v>45950.354641203703</v>
      </c>
      <c r="I4" s="121" t="str">
        <f>IFERROR(VLOOKUP(D4,DB!A:F,6,0),"")</f>
        <v>SCECO</v>
      </c>
      <c r="J4" s="121" t="str">
        <f>IFERROR(VLOOKUP(D4,DB!A:G,7,0),"")</f>
        <v>Vandalized+In progress</v>
      </c>
      <c r="K4" s="127" t="s">
        <v>39059</v>
      </c>
      <c r="L4" s="123" t="str">
        <f>IFERROR(VLOOKUP(D4,DB!A:I,9,0),"")</f>
        <v>Latis</v>
      </c>
    </row>
    <row r="5" spans="1:16" ht="15" customHeight="1">
      <c r="A5" s="121" t="s">
        <v>39060</v>
      </c>
      <c r="B5" s="121" t="str">
        <f>IFERROR(VLOOKUP(D5,DB!A:K,11,0),"")</f>
        <v>R4</v>
      </c>
      <c r="C5" s="122">
        <v>12</v>
      </c>
      <c r="D5" s="95" t="s">
        <v>35164</v>
      </c>
      <c r="E5" s="100" t="s">
        <v>39061</v>
      </c>
      <c r="F5" s="125">
        <v>45950.400393518517</v>
      </c>
      <c r="G5" s="126">
        <f ca="1">IFERROR(NOW()-F5,"")</f>
        <v>5.4039120368543081E-2</v>
      </c>
      <c r="H5" s="125">
        <v>45950.3908912037</v>
      </c>
      <c r="I5" s="121" t="str">
        <f>IFERROR(VLOOKUP(D5,DB!A:F,6,0),"")</f>
        <v>SCECO+STB</v>
      </c>
      <c r="J5" s="121" t="str">
        <f>IFERROR(VLOOKUP(D5,DB!A:G,7,0),"")</f>
        <v>Dead</v>
      </c>
      <c r="K5" s="127" t="s">
        <v>39062</v>
      </c>
      <c r="L5" s="123" t="str">
        <f>IFERROR(VLOOKUP(D5,DB!A:I,9,0),"")</f>
        <v>Latis</v>
      </c>
    </row>
    <row r="6" spans="1:16" ht="15" customHeight="1">
      <c r="A6" s="121" t="s">
        <v>39063</v>
      </c>
      <c r="B6" s="121" t="str">
        <f>IFERROR(VLOOKUP(D6,DB!A:K,11,0),"")</f>
        <v>R4</v>
      </c>
      <c r="C6" s="122">
        <v>1</v>
      </c>
      <c r="D6" s="123" t="s">
        <v>34487</v>
      </c>
      <c r="E6" s="100" t="s">
        <v>38964</v>
      </c>
      <c r="F6" s="125"/>
      <c r="G6" s="126">
        <f ca="1">IFERROR(NOW()-F6,"")</f>
        <v>45950.454432638886</v>
      </c>
      <c r="H6" s="125">
        <v>45950.375659722224</v>
      </c>
      <c r="I6" s="121" t="str">
        <f>IFERROR(VLOOKUP(D6,DB!A:F,6,0),"")</f>
        <v>SCECO</v>
      </c>
      <c r="J6" s="121" t="str">
        <f>IFERROR(VLOOKUP(D6,DB!A:G,7,0),"")</f>
        <v>Dead</v>
      </c>
      <c r="K6" s="127" t="s">
        <v>39064</v>
      </c>
      <c r="L6" s="123" t="str">
        <f>IFERROR(VLOOKUP(D6,DB!A:I,9,0),"")</f>
        <v>Latis</v>
      </c>
    </row>
    <row r="7" spans="1:16" ht="15" customHeight="1">
      <c r="A7" s="121"/>
      <c r="B7" s="121" t="str">
        <f>IFERROR(VLOOKUP(D7,DB!A:K,11,0),"")</f>
        <v/>
      </c>
      <c r="C7" s="122"/>
      <c r="D7" s="123"/>
      <c r="E7" s="100"/>
      <c r="F7" s="125"/>
      <c r="G7" s="126">
        <f ca="1">IFERROR(NOW()-F7,"")</f>
        <v>45950.454432638886</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45950.454432638886</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45950.454432638886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45950.454432638886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45950.454432638886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45950.454432638886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45950.454432638886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45950.454432638886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45950.454432638886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45950.454432638886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45950.454432638886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45950.454432638886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45950.454432638886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45950.454432638886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45950.454432638886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45950.454432638886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45950.454432638886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45950.454432638886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45950.454432638886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45950.454432638886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45950.454432638886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45950.454432638886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45950.454432638886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45950.454432638886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45950.454432638886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45950.454432638886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45950.454432638886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45950.454432638886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45950.454432638886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45950.454432638886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45950.454432638886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45950.454432638886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45950.454432638886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45950.454432638886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45950.454432638886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45950.454432638886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45950.454432638886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45950.454432638886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45950.454432638886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45950.454432638886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45950.454432638886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45950.454432638886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45950.454432638886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45950.454432638886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45950.454432638886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45950.454432638886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45950.454432638886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45950.454432638886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45950.454432638886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45950.454432638886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45950.454432638886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45950.454432638886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45950.454432638886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45950.454432638886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45950.454432638886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45950.454432638886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45950.454432638886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45950.454432638886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45950.454432638886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45950.454432638886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45950.454432638886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45950.454432638886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45950.454432638886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45950.454432638886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45950.454432638886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45950.454432638886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45950.454432638886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45950.454432638886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45950.454432638886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45950.454432638886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45950.454432638886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45950.454432638886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45950.454432638886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45950.454432638886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45950.454432638886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45950.454432638886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45950.454432638886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45950.454432638886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45950.454432638886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45950.454432638886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45950.454432638886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45950.454432638886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45950.454432638886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45950.454432638886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45950.454432638886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45950.454432638886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45950.454432638886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45950.454432638886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45950.454432638886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45950.454432638886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45950.454432638886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45950.454432638886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45950.454432638886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45950.454432638886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45950.454432638886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45950.454432638886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45950.454432638886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45950.454432638886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45950.454432638886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45950.454432638886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45950.454432638886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45950.454432638886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45950.454432638886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45950.454432638886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45950.454432638886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45950.454432638886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45950.454432638886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45950.454432638886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45950.454432638886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45950.454432638886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45950.454432638886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45950.454432638886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45950.454432638886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45950.454432638886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45950.454432638886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45950.454432638886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45950.454432638886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45950.454432638886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45950.454432638886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45950.454432638886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45950.454432638886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45950.454432638886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45950.454432638886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45950.454432638886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45950.454432638886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45950.454432638886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45950.454432638886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45950.454432638886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45950.454432638886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45950.454432638886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45950.454432638886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45950.454432638886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45950.454432638886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45950.454432638886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45950.454432638886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45950.454432638886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45950.454432638886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45950.454432638886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45950.454432638886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45950.454432638886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45950.454432638886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45950.454432638886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45950.454432638886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45950.454432638886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45950.454432638886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45950.454432638886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45950.454432638886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45950.454432638886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45950.454432638886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45950.454432638886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45950.454432638886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45950.454432638886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45950.454432638886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45950.454432638886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45950.454432638886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45950.454432638886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45950.454432638886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45950.454432638886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45950.454432638886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45950.454432638886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45950.454432638886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45950.454432638886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45950.454432638886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45950.454432638886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45950.454432638886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45950.454432638886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45950.454432638886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45950.454432638886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45950.454432638886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45950.454432638886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45950.454432638886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45950.454432638886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45950.454432638886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45950.454432638886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45950.454432638886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45950.454432638886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45950.454432638886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45950.454432638886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45950.454432638886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45950.454432638886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45950.454432638886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45950.454432638886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45950.454432638886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45950.454432638886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45950.454432638886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45950.454432638886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45950.454432638886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45950.454432638886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45950.454432638886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45950.454432638886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45950.454432638886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45950.454432638886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45950.454432638886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45950.454432638886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45950.454432638886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45950.454432638886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45950.454432638886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45950.454432638886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45950.454432638886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45950.454432638886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45950.454432638886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45950.454432638886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45950.454432638886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45950.454432638886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45950.454432638886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45950.454432638886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45950.454432638886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45950.454432638886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45950.454432638886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45950.454432638886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45950.454432638886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45950.454432638886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45950.454432638886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45950.454432638886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45950.454432638886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45950.454432638886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45950.454432638886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45950.454432638886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45950.454432638886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45950.454432638886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45950.454432638886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45950.454432638886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45950.454432638886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45950.454432638886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45950.454432638886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45950.454432638886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45950.454432638886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45950.454432638886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45950.454432638886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45950.454432638886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45950.454432638886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45950.454432638886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45950.454432638886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45950.454432638886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45950.454432638886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45950.454432638886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45950.454432638886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45950.454432638886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45950.454432638886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45950.454432638886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45950.454432638886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45950.454432638886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45950.454432638886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45950.454432638886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45950.454432638886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45950.454432638886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45950.454432638886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45950.454432638886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45950.454432638886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45950.454432638886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45950.454432638886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45950.454432638886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45950.454432638886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45950.454432638886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45950.454432638886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45950.454432638886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45950.454432638886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45950.454432638886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45950.454432638886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45950.454432638886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45950.454432638886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45950.454432638886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45950.454432638886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45950.454432638886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45950.454432638886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45950.454432638886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45950.454432638886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45950.454432638886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45950.454432638886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45950.454432638886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45950.454432638886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45950.454432638886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45950.454432638886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45950.454432638886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45950.454432638886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45950.454432638886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45950.454432638886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45950.454432638886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45950.454432638886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45950.454432638886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45950.454432638886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45950.454432638886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45950.454432638886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45950.454432638886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45950.454432638886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45950.454432638886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45950.454432638886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45950.454432638886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45950.454432638886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45950.454432638886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45950.454432638886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45950.454432638886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45950.454432638886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45950.454432638886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45950.454432638886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45950.454432638886</v>
      </c>
      <c r="H302" s="125"/>
      <c r="I302" s="121" t="str">
        <f>IFERROR(VLOOKUP(D302,DB!A:F,6,0),"")</f>
        <v/>
      </c>
      <c r="J302" s="121" t="str">
        <f>IFERROR(VLOOKUP(D302,DB!A:G,7,0),"")</f>
        <v/>
      </c>
      <c r="K302" s="127"/>
      <c r="L302" s="123" t="str">
        <f>IFERROR(VLOOKUP(D302,DB!A:I,9,0),"")</f>
        <v/>
      </c>
    </row>
    <row r="303" spans="1:12" ht="15" customHeight="1">
      <c r="A303" s="128"/>
      <c r="B303" s="128" t="str">
        <f>IFERROR(VLOOKUP(D303,DB!A:K,11,0),"")</f>
        <v/>
      </c>
      <c r="C303" s="129"/>
      <c r="D303" s="130"/>
      <c r="E303" s="131"/>
      <c r="F303" s="132"/>
      <c r="G303" s="133">
        <f ca="1">IFERROR(NOW()-F303,"")</f>
        <v>45950.454432638886</v>
      </c>
      <c r="H303" s="132"/>
      <c r="I303" s="128" t="str">
        <f>IFERROR(VLOOKUP(D303,DB!A:F,6,0),"")</f>
        <v/>
      </c>
      <c r="J303" s="128" t="str">
        <f>IFERROR(VLOOKUP(D303,DB!A:G,7,0),"")</f>
        <v/>
      </c>
      <c r="K303" s="134"/>
      <c r="L303" s="130" t="str">
        <f>IFERROR(VLOOKUP(D303,DB!A:I,9,0),"")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K19" sqref="K1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6"/>
    </row>
    <row r="2" spans="1:13" ht="15">
      <c r="A2" s="37" t="s">
        <v>39065</v>
      </c>
      <c r="B2" s="37" t="str">
        <f>IFERROR(VLOOKUP(D2,DB!A:K,11,0),"")</f>
        <v>R5</v>
      </c>
      <c r="C2" s="37">
        <v>3</v>
      </c>
      <c r="D2" s="120" t="s">
        <v>36000</v>
      </c>
      <c r="E2" s="37" t="s">
        <v>38964</v>
      </c>
      <c r="F2" s="38">
        <v>45891.832060185188</v>
      </c>
      <c r="G2" s="146">
        <f ca="1">IFERROR(NOW()-F2,"")</f>
        <v>58.622372453697608</v>
      </c>
      <c r="H2" s="38">
        <v>45891.790393518517</v>
      </c>
      <c r="I2" s="37" t="str">
        <f>IFERROR(VLOOKUP(D2,DB!A:F,6,0),"")</f>
        <v>Generator-SG</v>
      </c>
      <c r="J2" s="37" t="str">
        <f>IFERROR(VLOOKUP(D2,DB!A:G,7,0),"")</f>
        <v>Vandalized</v>
      </c>
      <c r="K2" s="37" t="s">
        <v>39066</v>
      </c>
      <c r="L2" s="37" t="str">
        <f>IFERROR(VLOOKUP(D2,DB!A:I,9,0),"")</f>
        <v>Latis</v>
      </c>
      <c r="M2" s="119"/>
    </row>
    <row r="3" spans="1:13" ht="30.75">
      <c r="A3" s="37" t="s">
        <v>39067</v>
      </c>
      <c r="B3" s="37" t="str">
        <f>IFERROR(VLOOKUP(D3,DB!A:K,11,0),"")</f>
        <v>R5</v>
      </c>
      <c r="C3" s="37">
        <v>1</v>
      </c>
      <c r="D3" s="37" t="s">
        <v>31295</v>
      </c>
      <c r="E3" s="37" t="s">
        <v>39045</v>
      </c>
      <c r="F3" s="38">
        <v>45926.188877314817</v>
      </c>
      <c r="G3" s="146">
        <f t="shared" ref="G3" ca="1" si="0">IFERROR(NOW()-F3,"")</f>
        <v>24.265555324069283</v>
      </c>
      <c r="H3" s="38">
        <v>45926.158159722225</v>
      </c>
      <c r="I3" s="37" t="str">
        <f>IFERROR(VLOOKUP(D3,DB!A:F,6,0),"")</f>
        <v>SCECO</v>
      </c>
      <c r="J3" s="37" t="str">
        <f>IFERROR(VLOOKUP(D3,DB!A:G,7,0),"")</f>
        <v>Good</v>
      </c>
      <c r="K3" s="37" t="s">
        <v>39068</v>
      </c>
      <c r="L3" s="37" t="str">
        <f>IFERROR(VLOOKUP(D3,DB!A:I,9,0),"")</f>
        <v>Latis</v>
      </c>
      <c r="M3" s="119"/>
    </row>
    <row r="4" spans="1:13" ht="30.75">
      <c r="A4" s="37" t="s">
        <v>39069</v>
      </c>
      <c r="B4" s="37" t="str">
        <f>IFERROR(VLOOKUP(D4,DB!A:K,11,0),"")</f>
        <v>R5</v>
      </c>
      <c r="C4" s="37">
        <v>2</v>
      </c>
      <c r="D4" s="37" t="s">
        <v>31159</v>
      </c>
      <c r="E4" s="37" t="s">
        <v>38964</v>
      </c>
      <c r="F4" s="38">
        <v>45944.771574074075</v>
      </c>
      <c r="G4" s="39">
        <f t="shared" ref="G4" ca="1" si="1">IFERROR(NOW()-F4,"")</f>
        <v>5.6828585648108856</v>
      </c>
      <c r="H4" s="38">
        <v>45944.676192129627</v>
      </c>
      <c r="I4" s="37" t="str">
        <f>IFERROR(VLOOKUP(D4,DB!A:F,6,0),"")</f>
        <v>SCECO</v>
      </c>
      <c r="J4" s="37" t="str">
        <f>IFERROR(VLOOKUP(D4,DB!A:G,7,0),"")</f>
        <v>Dead</v>
      </c>
      <c r="K4" s="37" t="s">
        <v>39070</v>
      </c>
      <c r="L4" s="37" t="str">
        <f>IFERROR(VLOOKUP(D4,DB!A:I,9,0),"")</f>
        <v>Latis</v>
      </c>
    </row>
    <row r="5" spans="1:13" ht="30.75">
      <c r="A5" s="159" t="s">
        <v>39071</v>
      </c>
      <c r="B5" s="159" t="str">
        <f>IFERROR(VLOOKUP(D5,DB!A:K,11,0),"")</f>
        <v>R5</v>
      </c>
      <c r="C5" s="159">
        <v>1</v>
      </c>
      <c r="D5" s="159" t="s">
        <v>34747</v>
      </c>
      <c r="E5" s="159" t="s">
        <v>39045</v>
      </c>
      <c r="F5" s="160">
        <v>45948.661111111112</v>
      </c>
      <c r="G5" s="161">
        <f ca="1">IFERROR(NOW()-F5,"")</f>
        <v>1.7933215277735144</v>
      </c>
      <c r="H5" s="160">
        <v>45948.661111111112</v>
      </c>
      <c r="I5" s="159" t="str">
        <f>IFERROR(VLOOKUP(D5,DB!A:F,6,0),"")</f>
        <v>SCECO</v>
      </c>
      <c r="J5" s="159" t="str">
        <f>IFERROR(VLOOKUP(D5,DB!A:G,7,0),"")</f>
        <v>Dead</v>
      </c>
      <c r="K5" s="159" t="s">
        <v>39072</v>
      </c>
      <c r="L5" s="159" t="str">
        <f>IFERROR(VLOOKUP(D5,DB!A:I,9,0),"")</f>
        <v>Latis</v>
      </c>
    </row>
    <row r="6" spans="1:13" ht="15">
      <c r="A6" s="159" t="s">
        <v>39073</v>
      </c>
      <c r="B6" s="159" t="str">
        <f>IFERROR(VLOOKUP(D6,DB!A:K,11,0),"")</f>
        <v>R5</v>
      </c>
      <c r="C6" s="159">
        <v>1</v>
      </c>
      <c r="D6" s="159" t="s">
        <v>30770</v>
      </c>
      <c r="E6" s="159" t="s">
        <v>38964</v>
      </c>
      <c r="F6" s="160">
        <v>45950.41909722222</v>
      </c>
      <c r="G6" s="161">
        <f ca="1">IFERROR(NOW()-F6,"")</f>
        <v>3.533541666547535E-2</v>
      </c>
      <c r="H6" s="160">
        <v>45950.412152777775</v>
      </c>
      <c r="I6" s="159" t="str">
        <f>IFERROR(VLOOKUP(D6,DB!A:F,6,0),"")</f>
        <v>SCECO</v>
      </c>
      <c r="J6" s="159" t="str">
        <f>IFERROR(VLOOKUP(D6,DB!A:G,7,0),"")</f>
        <v>Vandalized</v>
      </c>
      <c r="K6" s="159" t="s">
        <v>39074</v>
      </c>
      <c r="L6" s="159" t="str">
        <f>IFERROR(VLOOKUP(D6,DB!A:I,9,0),"")</f>
        <v>Latis</v>
      </c>
    </row>
    <row r="7" spans="1:13" ht="15">
      <c r="A7" s="159"/>
      <c r="B7" s="159" t="str">
        <f>IFERROR(VLOOKUP(D7,DB!A:K,11,0),"")</f>
        <v/>
      </c>
      <c r="C7" s="159"/>
      <c r="D7" s="159"/>
      <c r="E7" s="159"/>
      <c r="F7" s="160"/>
      <c r="G7" s="161">
        <f ca="1">IFERROR(NOW()-F7,"")</f>
        <v>45950.454432638886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45950.454432638886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45950.454432638886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45950.454432638886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45950.454432638886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45950.454432638886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45950.454432638886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45950.454432638886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45950.454432638886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45950.454432638886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45950.454432638886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45950.454432638886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45950.454432638886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45950.454432638886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45950.454432638886</v>
      </c>
      <c r="H21" s="160"/>
      <c r="I21" s="159" t="str">
        <f>IFERROR(VLOOKUP(D21,DB!A:F,6,0),"")</f>
        <v/>
      </c>
      <c r="J21" s="159" t="str">
        <f>IFERROR(VLOOKUP(D21,DB!A:G,7,0),"")</f>
        <v/>
      </c>
      <c r="K21" s="159"/>
      <c r="L21" s="159" t="str">
        <f>IFERROR(VLOOKUP(D21,DB!A:I,9,0),"")</f>
        <v/>
      </c>
    </row>
    <row r="22" spans="1:12" ht="15">
      <c r="A22" s="159"/>
      <c r="B22" s="159" t="str">
        <f>IFERROR(VLOOKUP(D22,DB!A:K,11,0),"")</f>
        <v/>
      </c>
      <c r="C22" s="159"/>
      <c r="D22"/>
      <c r="E22" s="159"/>
      <c r="F22" s="160"/>
      <c r="G22" s="161">
        <f ca="1">IFERROR(NOW()-F22,"")</f>
        <v>45950.454432638886</v>
      </c>
      <c r="H22" s="160"/>
      <c r="I22" s="159" t="str">
        <f>IFERROR(VLOOKUP(D22,DB!A:F,6,0),"")</f>
        <v/>
      </c>
      <c r="J22" s="159" t="str">
        <f>IFERROR(VLOOKUP(D22,DB!A:G,7,0),"")</f>
        <v/>
      </c>
      <c r="K22" s="159"/>
      <c r="L22" s="159" t="str">
        <f>IFERROR(VLOOKUP(D22,DB!A:I,9,0),"")</f>
        <v/>
      </c>
    </row>
    <row r="23" spans="1:12" ht="15">
      <c r="A23" s="159"/>
      <c r="B23" s="159" t="str">
        <f>IFERROR(VLOOKUP(D23,DB!A:K,11,0),"")</f>
        <v/>
      </c>
      <c r="C23" s="159"/>
      <c r="D23" s="162"/>
      <c r="E23" s="159"/>
      <c r="F23" s="160"/>
      <c r="G23" s="161">
        <f ca="1">IFERROR(NOW()-F23,"")</f>
        <v>45950.454432638886</v>
      </c>
      <c r="H23" s="160"/>
      <c r="I23" s="159" t="str">
        <f>IFERROR(VLOOKUP(D23,DB!A:F,6,0),"")</f>
        <v/>
      </c>
      <c r="J23" s="159" t="str">
        <f>IFERROR(VLOOKUP(D23,DB!A:G,7,0),"")</f>
        <v/>
      </c>
      <c r="K23" s="159"/>
      <c r="L23" s="159" t="str">
        <f>IFERROR(VLOOKUP(D23,DB!A:I,9,0),"")</f>
        <v/>
      </c>
    </row>
    <row r="24" spans="1:12" ht="15">
      <c r="A24" s="159"/>
      <c r="B24" s="159" t="str">
        <f>IFERROR(VLOOKUP(D24,DB!A:K,11,0),"")</f>
        <v/>
      </c>
      <c r="C24" s="159"/>
      <c r="D24"/>
      <c r="E24" s="159"/>
      <c r="F24" s="160"/>
      <c r="G24" s="161">
        <f ca="1">IFERROR(NOW()-F24,"")</f>
        <v>45950.454432638886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45950.454432638886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45950.454432638886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45950.454432638886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45950.454432638886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45950.454432638886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45950.454432638886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45950.454432638886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45950.454432638886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45950.454432638886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45950.454432638886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45950.454432638886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45950.454432638886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45950.454432638886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45950.454432638886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45950.454432638886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45950.454432638886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45950.454432638886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45950.454432638886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45950.454432638886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45950.454432638886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45950.454432638886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45950.454432638886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45950.454432638886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45950.454432638886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45950.454432638886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45950.454432638886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45950.454432638886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45950.454432638886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45950.454432638886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45950.454432638886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45950.454432638886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45950.454432638886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45950.454432638886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45950.454432638886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45950.454432638886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45950.454432638886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45950.454432638886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45950.454432638886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45950.454432638886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45950.454432638886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45950.454432638886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45950.454432638886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45950.454432638886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45950.454432638886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45950.454432638886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45950.454432638886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45950.454432638886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45950.454432638886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45950.454432638886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45950.454432638886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45950.454432638886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45950.454432638886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45950.454432638886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45950.454432638886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45950.454432638886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45950.454432638886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45950.454432638886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45950.454432638886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45950.454432638886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45950.454432638886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45950.454432638886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45950.454432638886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45950.454432638886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45950.454432638886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45950.454432638886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45950.454432638886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45950.454432638886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45950.454432638886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45950.454432638886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45950.454432638886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45950.454432638886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45950.454432638886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45950.454432638886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45950.454432638886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45950.454432638886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45950.454432638886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45950.454432638886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45950.454432638886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45950.454432638886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45950.454432638886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45950.454432638886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45950.454432638886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45950.454432638886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45950.454432638886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45950.454432638886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45950.454432638886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45950.454432638886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45950.454432638886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45950.454432638886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45950.454432638886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45950.454432638886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45950.454432638886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45950.454432638886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45950.454432638886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45950.454432638886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45950.454432638886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45950.454432638886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45950.454432638886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45950.454432638886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45950.454432638886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45950.454432638886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45950.454432638886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45950.454432638886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45950.454432638886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45950.454432638886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45950.454432638886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45950.454432638886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45950.454432638886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45950.454432638886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45950.454432638886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45950.454432638886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45950.454432638886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45950.454432638886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45950.454432638886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45950.454432638886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45950.454432638886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45950.454432638886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45950.454432638886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45950.454432638886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45950.454432638886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45950.454432638886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45950.454432638886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45950.454432638886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45950.454432638886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45950.454432638886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45950.454432638886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45950.454432638886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45950.454432638886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45950.454432638886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45950.454432638886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45950.454432638886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45950.454432638886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45950.454432638886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45950.454432638886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45950.454432638886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45950.454432638886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45950.454432638886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45950.454432638886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45950.454432638886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45950.454432638886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45950.454432638886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45950.454432638886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45950.454432638886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45950.454432638886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45950.454432638886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45950.454432638886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45950.454432638886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45950.454432638886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45950.454432638886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45950.454432638886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45950.454432638886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45950.454432638886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45950.454432638886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45950.454432638886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45950.454432638886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45950.454432638886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45950.454432638886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45950.454432638886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45950.454432638886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45950.454432638886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45950.454432638886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45950.454432638886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45950.454432638886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45950.454432638886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45950.454432638886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45950.454432638886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45950.454432638886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45950.454432638886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45950.454432638886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45950.454432638886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45950.454432638886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45950.454432638886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45950.454432638886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45950.454432638886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45950.454432638886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45950.454432638886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45950.454432638886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45950.454432638886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45950.454432638886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45950.454432638886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45950.454432638886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45950.454432638886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45950.454432638886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45950.454432638886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45950.454432638886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45950.454432638886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45950.454432638886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45950.454432638886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45950.454432638886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45950.454432638886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45950.454432638886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45950.454432638886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45950.454432638886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45950.454432638886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45950.454432638886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45950.454432638886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45950.454432638886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45950.454432638886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45950.454432638886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45950.454432638886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45950.454432638886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45950.454432638886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45950.454432638886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45950.454432638886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45950.454432638886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45950.454432638886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45950.454432638886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45950.454432638886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45950.454432638886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45950.454432638886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45950.454432638886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45950.454432638886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45950.454432638886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45950.454432638886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45950.454432638886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45950.454432638886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45950.454432638886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45950.454432638886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45950.454432638886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45950.454432638886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45950.454432638886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45950.454432638886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45950.454432638886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45950.454432638886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45950.454432638886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45950.454432638886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45950.454432638886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45950.454432638886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45950.454432638886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45950.454432638886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45950.454432638886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45950.454432638886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45950.454432638886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45950.454432638886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45950.454432638886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45950.454432638886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45950.454432638886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45950.454432638886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45950.454432638886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45950.454432638886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45950.454432638886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45950.454432638886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45950.454432638886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45950.454432638886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45950.454432638886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45950.454432638886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45950.454432638886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45950.454432638886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45950.454432638886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45950.454432638886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45950.454432638886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45950.454432638886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45950.454432638886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45950.454432638886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45950.454432638886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45950.454432638886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45950.454432638886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45950.454432638886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45950.454432638886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45950.454432638886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45950.454432638886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45950.454432638886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45950.454432638886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45950.454432638886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45950.454432638886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45950.454432638886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45950.454432638886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45950.454432638886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45950.454432638886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45950.454432638886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45950.454432638886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45950.454432638886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45950.454432638886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45950.454432638886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45950.454432638886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45950.454432638886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45950.454432638886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45950.454432638886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45950.454432638886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45950.454432638886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45950.454432638886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45950.454432638886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45950.454432638886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45950.454432638886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45950.454432638886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45950.454432638886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45950.454432638886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45950.454432638886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45950.454432638886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45950.454432638886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45950.454432638886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45950.454432638886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45950.454432638886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45950.454432638886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45950.454432638886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45950.454432638886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45950.454432638886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45950.454432638886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45950.454432638886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45950.454432638886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45950.454432638886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45950.454432638886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45950.454432638886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45950.454432638886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45950.454432638886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45950.454432638886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45950.454432638886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45950.454432638886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45950.454432638886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45950.454432638886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45950.454432638886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45950.454432638886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45950.454432638886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45950.454432638886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45950.454432638886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45950.454432638886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45950.454432638886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45950.454432638886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45950.454432638886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45950.454432638886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45950.454432638886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45950.454432638886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45950.454432638886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45950.454432638886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45950.454432638886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45950.454432638886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45950.454432638886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45950.454432638886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45950.454432638886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45950.454432638886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45950.454432638886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45950.454432638886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45950.454432638886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45950.454432638886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45950.454432638886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45950.454432638886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45950.454432638886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45950.454432638886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45950.454432638886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45950.454432638886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45950.454432638886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45950.454432638886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45950.454432638886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45950.454432638886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45950.454432638886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45950.454432638886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45950.454432638886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45950.454432638886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45950.454432638886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45950.454432638886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45950.454432638886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45950.454432638886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45950.454432638886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45950.454432638886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45950.454432638886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45950.454432638886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45950.454432638886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45950.454432638886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45950.454432638886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45950.454432638886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45950.454432638886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45950.454432638886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45950.454432638886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45950.454432638886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45950.454432638886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45950.454432638886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45950.454432638886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45950.454432638886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45950.454432638886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45950.454432638886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45950.454432638886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45950.454432638886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45950.454432638886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45950.454432638886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45950.454432638886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45950.454432638886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45950.454432638886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45950.454432638886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45950.454432638886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45950.454432638886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45950.454432638886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45950.454432638886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45950.454432638886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45950.454432638886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45950.454432638886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45950.454432638886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45950.454432638886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45950.454432638886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45950.454432638886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45950.454432638886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45950.454432638886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45950.454432638886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45950.454432638886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45950.454432638886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45950.454432638886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45950.454432638886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45950.454432638886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45950.454432638886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45950.454432638886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45950.454432638886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45950.454432638886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45950.454432638886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45950.454432638886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45950.454432638886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45950.454432638886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45950.454432638886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45950.454432638886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45950.454432638886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45950.454432638886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45950.454432638886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45950.454432638886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45950.454432638886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45950.454432638886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45950.454432638886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45950.454432638886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45950.454432638886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45950.454432638886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45950.454432638886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45950.454432638886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45950.454432638886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45950.454432638886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45950.454432638886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45950.454432638886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45950.454432638886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45950.454432638886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45950.454432638886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45950.454432638886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45950.454432638886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45950.454432638886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45950.454432638886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45950.454432638886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45950.454432638886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45950.454432638886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45950.454432638886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45950.454432638886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45950.454432638886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45950.454432638886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45950.454432638886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45950.454432638886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45950.454432638886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45950.454432638886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45950.454432638886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45950.454432638886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45950.454432638886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45950.454432638886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45950.454432638886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45950.454432638886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45950.454432638886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45950.454432638886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45950.454432638886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45950.454432638886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45950.454432638886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45950.454432638886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45950.454432638886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45950.454432638886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45950.454432638886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45950.454432638886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45950.454432638886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45950.454432638886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45950.454432638886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45950.454432638886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45950.454432638886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45950.454432638886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45950.454432638886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45950.454432638886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45950.454432638886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45950.454432638886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45950.454432638886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45950.454432638886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45950.454432638886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45950.454432638886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45950.454432638886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45950.454432638886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45950.454432638886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45950.454432638886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45950.454432638886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45950.454432638886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45950.454432638886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45950.454432638886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45950.454432638886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45950.454432638886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45950.454432638886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45950.454432638886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45950.454432638886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45950.454432638886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45950.454432638886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45950.454432638886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45950.454432638886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45950.454432638886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45950.454432638886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45950.454432638886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45950.454432638886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45950.454432638886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45950.454432638886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45950.454432638886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45950.454432638886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45950.454432638886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45950.454432638886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45950.454432638886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45950.454432638886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45950.454432638886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45950.454432638886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45950.454432638886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45950.454432638886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45950.454432638886</v>
      </c>
      <c r="H529" s="160"/>
      <c r="I529" s="159" t="str">
        <f>IFERROR(VLOOKUP(D529,DB!A:F,6,0),"")</f>
        <v/>
      </c>
      <c r="J529" s="159" t="str">
        <f>IFERROR(VLOOKUP(D529,DB!A:G,7,0),"")</f>
        <v/>
      </c>
      <c r="K529" s="159"/>
      <c r="L529" s="159" t="str">
        <f>IFERROR(VLOOKUP(D529,DB!A:I,9,0),"")</f>
        <v/>
      </c>
    </row>
    <row r="530" spans="1:12" ht="15">
      <c r="A530" s="159"/>
      <c r="B530" s="159" t="str">
        <f>IFERROR(VLOOKUP(D530,DB!A:K,11,0),"")</f>
        <v/>
      </c>
      <c r="C530" s="159"/>
      <c r="D530" s="159"/>
      <c r="E530" s="159"/>
      <c r="F530" s="160"/>
      <c r="G530" s="161">
        <f ca="1">IFERROR(NOW()-F530,"")</f>
        <v>45950.454432638886</v>
      </c>
      <c r="H530" s="160"/>
      <c r="I530" s="159" t="str">
        <f>IFERROR(VLOOKUP(D530,DB!A:F,6,0),"")</f>
        <v/>
      </c>
      <c r="J530" s="159" t="str">
        <f>IFERROR(VLOOKUP(D530,DB!A:G,7,0),"")</f>
        <v/>
      </c>
      <c r="K530" s="159"/>
      <c r="L530" s="159" t="str">
        <f>IFERROR(VLOOKUP(D530,DB!A:I,9,0),"")</f>
        <v/>
      </c>
    </row>
    <row r="531" spans="1:12" ht="15">
      <c r="A531" s="159"/>
      <c r="B531" s="159" t="str">
        <f>IFERROR(VLOOKUP(D531,DB!A:K,11,0),"")</f>
        <v/>
      </c>
      <c r="C531" s="159"/>
      <c r="D531" s="159"/>
      <c r="E531" s="159"/>
      <c r="F531" s="160"/>
      <c r="G531" s="161">
        <f ca="1">IFERROR(NOW()-F531,"")</f>
        <v>45950.454432638886</v>
      </c>
      <c r="H531" s="160"/>
      <c r="I531" s="159" t="str">
        <f>IFERROR(VLOOKUP(D531,DB!A:F,6,0),"")</f>
        <v/>
      </c>
      <c r="J531" s="159" t="str">
        <f>IFERROR(VLOOKUP(D531,DB!A:G,7,0),"")</f>
        <v/>
      </c>
      <c r="K531" s="159"/>
      <c r="L531" s="159" t="str">
        <f>IFERROR(VLOOKUP(D531,DB!A:I,9,0),"")</f>
        <v/>
      </c>
    </row>
    <row r="532" spans="1:12" ht="15">
      <c r="A532" s="159"/>
      <c r="B532" s="159" t="str">
        <f>IFERROR(VLOOKUP(D532,DB!A:K,11,0),"")</f>
        <v/>
      </c>
      <c r="C532" s="159"/>
      <c r="D532" s="159"/>
      <c r="E532" s="159"/>
      <c r="F532" s="160"/>
      <c r="G532" s="161">
        <f ca="1">IFERROR(NOW()-F532,"")</f>
        <v>45950.454432638886</v>
      </c>
      <c r="H532" s="160"/>
      <c r="I532" s="159" t="str">
        <f>IFERROR(VLOOKUP(D532,DB!A:F,6,0),"")</f>
        <v/>
      </c>
      <c r="J532" s="159" t="str">
        <f>IFERROR(VLOOKUP(D532,DB!A:G,7,0),"")</f>
        <v/>
      </c>
      <c r="K532" s="159"/>
      <c r="L532" s="159" t="str">
        <f>IFERROR(VLOOKUP(D532,DB!A:I,9,0),"")</f>
        <v/>
      </c>
    </row>
    <row r="533" spans="1:12" ht="15">
      <c r="A533" s="159"/>
      <c r="B533" s="159" t="str">
        <f>IFERROR(VLOOKUP(D533,DB!A:K,11,0),"")</f>
        <v/>
      </c>
      <c r="C533" s="159"/>
      <c r="D533" s="159"/>
      <c r="E533" s="159"/>
      <c r="F533" s="160"/>
      <c r="G533" s="161">
        <f ca="1">IFERROR(NOW()-F533,"")</f>
        <v>45950.454432638886</v>
      </c>
      <c r="H533" s="160"/>
      <c r="I533" s="159" t="str">
        <f>IFERROR(VLOOKUP(D533,DB!A:F,6,0),"")</f>
        <v/>
      </c>
      <c r="J533" s="159" t="str">
        <f>IFERROR(VLOOKUP(D533,DB!A:G,7,0),"")</f>
        <v/>
      </c>
      <c r="K533" s="159"/>
      <c r="L533" s="159" t="str">
        <f>IFERROR(VLOOKUP(D533,DB!A:I,9,0),"")</f>
        <v/>
      </c>
    </row>
    <row r="534" spans="1:12" ht="15">
      <c r="A534" s="159"/>
      <c r="B534" s="159" t="str">
        <f>IFERROR(VLOOKUP(D534,DB!A:K,11,0),"")</f>
        <v/>
      </c>
      <c r="C534" s="159"/>
      <c r="D534" s="159"/>
      <c r="E534" s="159"/>
      <c r="F534" s="160"/>
      <c r="G534" s="161">
        <f ca="1">IFERROR(NOW()-F534,"")</f>
        <v>45950.454432638886</v>
      </c>
      <c r="H534" s="160"/>
      <c r="I534" s="159" t="str">
        <f>IFERROR(VLOOKUP(D534,DB!A:F,6,0),"")</f>
        <v/>
      </c>
      <c r="J534" s="159" t="str">
        <f>IFERROR(VLOOKUP(D534,DB!A:G,7,0),"")</f>
        <v/>
      </c>
      <c r="K534" s="159"/>
      <c r="L534" s="159" t="str">
        <f>IFERROR(VLOOKUP(D534,DB!A:I,9,0),"")</f>
        <v/>
      </c>
    </row>
    <row r="535" spans="1:12" ht="15">
      <c r="A535" s="159"/>
      <c r="B535" s="159" t="str">
        <f>IFERROR(VLOOKUP(D535,DB!A:K,11,0),"")</f>
        <v/>
      </c>
      <c r="C535" s="159"/>
      <c r="D535" s="159"/>
      <c r="E535" s="159"/>
      <c r="F535" s="160"/>
      <c r="G535" s="161">
        <f ca="1">IFERROR(NOW()-F535,"")</f>
        <v>45950.454432638886</v>
      </c>
      <c r="H535" s="160"/>
      <c r="I535" s="159" t="str">
        <f>IFERROR(VLOOKUP(D535,DB!A:F,6,0),"")</f>
        <v/>
      </c>
      <c r="J535" s="159" t="str">
        <f>IFERROR(VLOOKUP(D535,DB!A:G,7,0),"")</f>
        <v/>
      </c>
      <c r="K535" s="159"/>
      <c r="L535" s="159" t="str">
        <f>IFERROR(VLOOKUP(D535,DB!A:I,9,0),"")</f>
        <v/>
      </c>
    </row>
    <row r="536" spans="1:12" ht="15">
      <c r="A536" s="159"/>
      <c r="B536" s="159" t="str">
        <f>IFERROR(VLOOKUP(D536,DB!A:K,11,0),"")</f>
        <v/>
      </c>
      <c r="C536" s="159"/>
      <c r="D536" s="159"/>
      <c r="E536" s="159"/>
      <c r="F536" s="160"/>
      <c r="G536" s="161">
        <f ca="1">IFERROR(NOW()-F536,"")</f>
        <v>45950.454432638886</v>
      </c>
      <c r="H536" s="160"/>
      <c r="I536" s="159" t="str">
        <f>IFERROR(VLOOKUP(D536,DB!A:F,6,0),"")</f>
        <v/>
      </c>
      <c r="J536" s="159" t="str">
        <f>IFERROR(VLOOKUP(D536,DB!A:G,7,0),"")</f>
        <v/>
      </c>
      <c r="K536" s="159"/>
      <c r="L536" s="159" t="str">
        <f>IFERROR(VLOOKUP(D536,DB!A:I,9,0),"")</f>
        <v/>
      </c>
    </row>
    <row r="537" spans="1:12" ht="15">
      <c r="A537" s="159"/>
      <c r="B537" s="159" t="str">
        <f>IFERROR(VLOOKUP(D537,DB!A:K,11,0),"")</f>
        <v/>
      </c>
      <c r="C537" s="159"/>
      <c r="D537" s="159"/>
      <c r="E537" s="159"/>
      <c r="F537" s="160"/>
      <c r="G537" s="161">
        <f ca="1">IFERROR(NOW()-F537,"")</f>
        <v>45950.454432638886</v>
      </c>
      <c r="H537" s="160"/>
      <c r="I537" s="159" t="str">
        <f>IFERROR(VLOOKUP(D537,DB!A:F,6,0),"")</f>
        <v/>
      </c>
      <c r="J537" s="159" t="str">
        <f>IFERROR(VLOOKUP(D537,DB!A:G,7,0),"")</f>
        <v/>
      </c>
      <c r="K537" s="159"/>
      <c r="L537" s="159" t="str">
        <f>IFERROR(VLOOKUP(D537,DB!A:I,9,0),"")</f>
        <v/>
      </c>
    </row>
    <row r="538" spans="1:12" ht="15">
      <c r="A538" s="159"/>
      <c r="B538" s="159" t="str">
        <f>IFERROR(VLOOKUP(D538,DB!A:K,11,0),"")</f>
        <v/>
      </c>
      <c r="C538" s="159"/>
      <c r="D538" s="159"/>
      <c r="E538" s="159"/>
      <c r="F538" s="160"/>
      <c r="G538" s="161">
        <f ca="1">IFERROR(NOW()-F538,"")</f>
        <v>45950.454432638886</v>
      </c>
      <c r="H538" s="160"/>
      <c r="I538" s="159" t="str">
        <f>IFERROR(VLOOKUP(D538,DB!A:F,6,0),"")</f>
        <v/>
      </c>
      <c r="J538" s="159" t="str">
        <f>IFERROR(VLOOKUP(D538,DB!A:G,7,0),"")</f>
        <v/>
      </c>
      <c r="K538" s="159"/>
      <c r="L538" s="159" t="str">
        <f>IFERROR(VLOOKUP(D538,DB!A:I,9,0),"")</f>
        <v/>
      </c>
    </row>
    <row r="539" spans="1:12" ht="15">
      <c r="A539" s="159"/>
      <c r="B539" s="159" t="str">
        <f>IFERROR(VLOOKUP(D539,DB!A:K,11,0),"")</f>
        <v/>
      </c>
      <c r="C539" s="159"/>
      <c r="D539" s="159"/>
      <c r="E539" s="159"/>
      <c r="F539" s="160"/>
      <c r="G539" s="161">
        <f ca="1">IFERROR(NOW()-F539,"")</f>
        <v>45950.454432638886</v>
      </c>
      <c r="H539" s="160"/>
      <c r="I539" s="159" t="str">
        <f>IFERROR(VLOOKUP(D539,DB!A:F,6,0),"")</f>
        <v/>
      </c>
      <c r="J539" s="159" t="str">
        <f>IFERROR(VLOOKUP(D539,DB!A:G,7,0),"")</f>
        <v/>
      </c>
      <c r="K539" s="159"/>
      <c r="L539" s="159" t="str">
        <f>IFERROR(VLOOKUP(D539,DB!A:I,9,0),"")</f>
        <v/>
      </c>
    </row>
    <row r="540" spans="1:12" ht="15">
      <c r="A540" s="159"/>
      <c r="B540" s="159" t="str">
        <f>IFERROR(VLOOKUP(D540,DB!A:K,11,0),"")</f>
        <v/>
      </c>
      <c r="C540" s="159"/>
      <c r="D540" s="159"/>
      <c r="E540" s="159"/>
      <c r="F540" s="160"/>
      <c r="G540" s="161">
        <f ca="1">IFERROR(NOW()-F540,"")</f>
        <v>45950.454432638886</v>
      </c>
      <c r="H540" s="160"/>
      <c r="I540" s="159" t="str">
        <f>IFERROR(VLOOKUP(D540,DB!A:F,6,0),"")</f>
        <v/>
      </c>
      <c r="J540" s="159" t="str">
        <f>IFERROR(VLOOKUP(D540,DB!A:G,7,0),"")</f>
        <v/>
      </c>
      <c r="K540" s="159"/>
      <c r="L540" s="159" t="str">
        <f>IFERROR(VLOOKUP(D540,DB!A:I,9,0),"")</f>
        <v/>
      </c>
    </row>
    <row r="541" spans="1:12" ht="15">
      <c r="A541" s="159"/>
      <c r="B541" s="159" t="str">
        <f>IFERROR(VLOOKUP(D541,DB!A:K,11,0),"")</f>
        <v/>
      </c>
      <c r="C541" s="159"/>
      <c r="D541" s="159"/>
      <c r="E541" s="159"/>
      <c r="F541" s="160"/>
      <c r="G541" s="161">
        <f ca="1">IFERROR(NOW()-F541,"")</f>
        <v>45950.454432638886</v>
      </c>
      <c r="H541" s="160"/>
      <c r="I541" s="159" t="str">
        <f>IFERROR(VLOOKUP(D541,DB!A:F,6,0),"")</f>
        <v/>
      </c>
      <c r="J541" s="159" t="str">
        <f>IFERROR(VLOOKUP(D541,DB!A:G,7,0),"")</f>
        <v/>
      </c>
      <c r="K541" s="159"/>
      <c r="L541" s="159" t="str">
        <f>IFERROR(VLOOKUP(D541,DB!A:I,9,0),"")</f>
        <v/>
      </c>
    </row>
    <row r="542" spans="1:12" ht="15">
      <c r="A542" s="159"/>
      <c r="B542" s="159" t="str">
        <f>IFERROR(VLOOKUP(D542,DB!A:K,11,0),"")</f>
        <v/>
      </c>
      <c r="C542" s="159"/>
      <c r="D542" s="159"/>
      <c r="E542" s="159"/>
      <c r="F542" s="160"/>
      <c r="G542" s="161">
        <f ca="1">IFERROR(NOW()-F542,"")</f>
        <v>45950.454432638886</v>
      </c>
      <c r="H542" s="160"/>
      <c r="I542" s="159" t="str">
        <f>IFERROR(VLOOKUP(D542,DB!A:F,6,0),"")</f>
        <v/>
      </c>
      <c r="J542" s="159" t="str">
        <f>IFERROR(VLOOKUP(D542,DB!A:G,7,0),"")</f>
        <v/>
      </c>
      <c r="K542" s="159"/>
      <c r="L542" s="159" t="str">
        <f>IFERROR(VLOOKUP(D542,DB!A:I,9,0),"")</f>
        <v/>
      </c>
    </row>
    <row r="543" spans="1:12" ht="15">
      <c r="A543" s="159"/>
      <c r="B543" s="159" t="str">
        <f>IFERROR(VLOOKUP(D543,DB!A:K,11,0),"")</f>
        <v/>
      </c>
      <c r="C543" s="159"/>
      <c r="D543" s="159"/>
      <c r="E543" s="159"/>
      <c r="F543" s="160"/>
      <c r="G543" s="161">
        <f ca="1">IFERROR(NOW()-F543,"")</f>
        <v>45950.454432638886</v>
      </c>
      <c r="H543" s="160"/>
      <c r="I543" s="159" t="str">
        <f>IFERROR(VLOOKUP(D543,DB!A:F,6,0),"")</f>
        <v/>
      </c>
      <c r="J543" s="159" t="str">
        <f>IFERROR(VLOOKUP(D543,DB!A:G,7,0),"")</f>
        <v/>
      </c>
      <c r="K543" s="159"/>
      <c r="L543" s="159" t="str">
        <f>IFERROR(VLOOKUP(D543,DB!A:I,9,0),"")</f>
        <v/>
      </c>
    </row>
    <row r="544" spans="1:12" ht="15">
      <c r="A544" s="159"/>
      <c r="B544" s="159" t="str">
        <f>IFERROR(VLOOKUP(D544,DB!A:K,11,0),"")</f>
        <v/>
      </c>
      <c r="C544" s="159"/>
      <c r="D544" s="159"/>
      <c r="E544" s="159"/>
      <c r="F544" s="160"/>
      <c r="G544" s="161">
        <f ca="1">IFERROR(NOW()-F544,"")</f>
        <v>45950.454432638886</v>
      </c>
      <c r="H544" s="160"/>
      <c r="I544" s="159" t="str">
        <f>IFERROR(VLOOKUP(D544,DB!A:F,6,0),"")</f>
        <v/>
      </c>
      <c r="J544" s="159" t="str">
        <f>IFERROR(VLOOKUP(D544,DB!A:G,7,0),"")</f>
        <v/>
      </c>
      <c r="K544" s="159"/>
      <c r="L544" s="159" t="str">
        <f>IFERROR(VLOOKUP(D544,DB!A:I,9,0),"")</f>
        <v/>
      </c>
    </row>
    <row r="545" spans="1:12" ht="15">
      <c r="A545" s="159"/>
      <c r="B545" s="159" t="str">
        <f>IFERROR(VLOOKUP(D545,DB!A:K,11,0),"")</f>
        <v/>
      </c>
      <c r="C545" s="159"/>
      <c r="D545" s="159"/>
      <c r="E545" s="159"/>
      <c r="F545" s="160"/>
      <c r="G545" s="161">
        <f ca="1">IFERROR(NOW()-F545,"")</f>
        <v>45950.454432638886</v>
      </c>
      <c r="H545" s="160"/>
      <c r="I545" s="159" t="str">
        <f>IFERROR(VLOOKUP(D545,DB!A:F,6,0),"")</f>
        <v/>
      </c>
      <c r="J545" s="159" t="str">
        <f>IFERROR(VLOOKUP(D545,DB!A:G,7,0),"")</f>
        <v/>
      </c>
      <c r="K545" s="159"/>
      <c r="L545" s="159" t="str">
        <f>IFERROR(VLOOKUP(D545,DB!A:I,9,0),"")</f>
        <v/>
      </c>
    </row>
    <row r="546" spans="1:12" ht="15">
      <c r="A546" s="159"/>
      <c r="B546" s="159" t="str">
        <f>IFERROR(VLOOKUP(D546,DB!A:K,11,0),"")</f>
        <v/>
      </c>
      <c r="C546" s="159"/>
      <c r="D546" s="159"/>
      <c r="E546" s="159"/>
      <c r="F546" s="160"/>
      <c r="G546" s="161">
        <f ca="1">IFERROR(NOW()-F546,"")</f>
        <v>45950.454432638886</v>
      </c>
      <c r="H546" s="160"/>
      <c r="I546" s="159" t="str">
        <f>IFERROR(VLOOKUP(D546,DB!A:F,6,0),"")</f>
        <v/>
      </c>
      <c r="J546" s="159" t="str">
        <f>IFERROR(VLOOKUP(D546,DB!A:G,7,0),"")</f>
        <v/>
      </c>
      <c r="K546" s="159"/>
      <c r="L546" s="159" t="str">
        <f>IFERROR(VLOOKUP(D546,DB!A:I,9,0),"")</f>
        <v/>
      </c>
    </row>
    <row r="547" spans="1:12" ht="15"/>
    <row r="548" spans="1:12" ht="15"/>
    <row r="549" spans="1:12" ht="15"/>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6" ht="15"/>
    <row r="657" ht="15"/>
    <row r="659" ht="15"/>
    <row r="660" ht="15"/>
    <row r="661" ht="15"/>
    <row r="662" ht="15"/>
    <row r="664" ht="15"/>
    <row r="665" ht="15"/>
    <row r="672" ht="15"/>
    <row r="673" ht="15"/>
    <row r="674" ht="15"/>
    <row r="675" ht="15"/>
    <row r="676" ht="15"/>
    <row r="677" ht="15"/>
    <row r="680" ht="15"/>
    <row r="681" ht="15"/>
    <row r="682" ht="15"/>
    <row r="683" ht="15"/>
    <row r="684" ht="15"/>
    <row r="685" ht="15"/>
    <row r="686" ht="15"/>
    <row r="687" ht="15"/>
    <row r="688" ht="15"/>
    <row r="689" ht="15"/>
    <row r="690" ht="15"/>
    <row r="691"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7" ht="15"/>
    <row r="748" ht="15"/>
    <row r="785" ht="15"/>
    <row r="786" ht="15"/>
    <row r="787" ht="15"/>
    <row r="788" ht="15"/>
    <row r="789" ht="15"/>
    <row r="790" ht="15"/>
    <row r="791" ht="15"/>
    <row r="792" ht="15"/>
    <row r="793" ht="15"/>
    <row r="794"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7" ht="15"/>
    <row r="879" ht="15"/>
    <row r="880"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3" ht="15"/>
    <row r="914" ht="15"/>
    <row r="1084" ht="15"/>
    <row r="1085" ht="15"/>
    <row r="1086" ht="15"/>
    <row r="1087" ht="15"/>
    <row r="1088" ht="15"/>
    <row r="1089" ht="15"/>
    <row r="1095" ht="15"/>
    <row r="1096" ht="15"/>
    <row r="1097" ht="15"/>
    <row r="1098" ht="15"/>
    <row r="1099" ht="15"/>
    <row r="1100" ht="15"/>
    <row r="1101"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2" ht="15"/>
    <row r="1153" ht="15"/>
    <row r="1159" ht="15"/>
    <row r="1160" ht="15"/>
    <row r="1162" ht="15"/>
    <row r="1163" ht="15"/>
    <row r="1164" ht="15"/>
    <row r="1165" ht="15"/>
    <row r="1166" ht="15"/>
    <row r="1167" ht="15"/>
    <row r="1168" ht="15"/>
    <row r="1170" ht="15"/>
    <row r="1171" ht="15"/>
    <row r="1172"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41" ht="15"/>
    <row r="1242" ht="15"/>
    <row r="1243" ht="15"/>
    <row r="1244" ht="15"/>
    <row r="1245" ht="15"/>
    <row r="1246" ht="15"/>
    <row r="1247" ht="15"/>
    <row r="1248" ht="15"/>
    <row r="1249" ht="15"/>
    <row r="1250" ht="15"/>
    <row r="1251" ht="15"/>
    <row r="1252" ht="15"/>
    <row r="1253" ht="15"/>
    <row r="1254" ht="15"/>
    <row r="1256" ht="15"/>
    <row r="1257" ht="15"/>
    <row r="1258" ht="15"/>
    <row r="1259" ht="15"/>
    <row r="1260" ht="15"/>
    <row r="1261" ht="15"/>
    <row r="1262" ht="15"/>
    <row r="1263" ht="15"/>
    <row r="1264" ht="15"/>
    <row r="1265" ht="15"/>
    <row r="1266" ht="15"/>
    <row r="1267" ht="15"/>
    <row r="1270" ht="15"/>
    <row r="1271" ht="15"/>
    <row r="1272" ht="15"/>
    <row r="1273" ht="15"/>
    <row r="1274" ht="15"/>
    <row r="1275" ht="15"/>
    <row r="1276" ht="15"/>
    <row r="1278" ht="15"/>
    <row r="1279" ht="15"/>
    <row r="1280" ht="15"/>
    <row r="1281" ht="15"/>
    <row r="1282" ht="15"/>
    <row r="1283" ht="15"/>
    <row r="1284" ht="15"/>
    <row r="1285" ht="15"/>
    <row r="1286" ht="15"/>
    <row r="1287" ht="15"/>
    <row r="1288" ht="15"/>
    <row r="1290" ht="15"/>
    <row r="1291" ht="15"/>
    <row r="1292" ht="15"/>
    <row r="1293" ht="15"/>
    <row r="1294" ht="15"/>
    <row r="1295" ht="15"/>
    <row r="1296" ht="15"/>
    <row r="1297" ht="15"/>
    <row r="1298" ht="15"/>
    <row r="1299" ht="15"/>
    <row r="1307" ht="15"/>
    <row r="1308" ht="15"/>
    <row r="1311" ht="15"/>
    <row r="1312" ht="15"/>
    <row r="1313" ht="15"/>
    <row r="1314" ht="15"/>
    <row r="1315" ht="15"/>
    <row r="1316" ht="15"/>
    <row r="1317" ht="15"/>
    <row r="1318" ht="15"/>
    <row r="1321" ht="15"/>
    <row r="1322" ht="15"/>
    <row r="1323" ht="15"/>
    <row r="1324" ht="15"/>
    <row r="1325" ht="15"/>
    <row r="1326" ht="15"/>
    <row r="1327" ht="15"/>
    <row r="1328" ht="15"/>
    <row r="1329" ht="15"/>
    <row r="1330" ht="15"/>
    <row r="1331" ht="15"/>
    <row r="1332" ht="15"/>
    <row r="1334" ht="15"/>
    <row r="1335" ht="15"/>
    <row r="1336" ht="15"/>
    <row r="1339" ht="15"/>
    <row r="1341" ht="15"/>
    <row r="1343" ht="15"/>
    <row r="1346" ht="15"/>
    <row r="1347" ht="15"/>
    <row r="1348" ht="15"/>
  </sheetData>
  <dataValidations count="2">
    <dataValidation allowBlank="1" showInputMessage="1" showErrorMessage="1" sqref="E1" xr:uid="{920C6338-E771-4DAE-8C89-92A9093EA4DE}"/>
    <dataValidation type="list" allowBlank="1" showInputMessage="1" showErrorMessage="1" sqref="E2:E5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2"/>
  <sheetViews>
    <sheetView workbookViewId="0">
      <selection activeCell="D2" sqref="D2:D7"/>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38953</v>
      </c>
      <c r="B1" s="142" t="s">
        <v>38954</v>
      </c>
      <c r="C1" s="142" t="s">
        <v>38955</v>
      </c>
      <c r="D1" s="142" t="s">
        <v>144</v>
      </c>
      <c r="E1" s="142" t="s">
        <v>38956</v>
      </c>
      <c r="F1" s="143" t="s">
        <v>38957</v>
      </c>
      <c r="G1" s="144" t="s">
        <v>38958</v>
      </c>
      <c r="H1" s="143" t="s">
        <v>38959</v>
      </c>
      <c r="I1" s="142" t="s">
        <v>38960</v>
      </c>
      <c r="J1" s="142" t="s">
        <v>38961</v>
      </c>
      <c r="K1" s="142" t="s">
        <v>38962</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v>2</v>
      </c>
      <c r="D2" s="105" t="s">
        <v>38946</v>
      </c>
      <c r="E2" s="108"/>
      <c r="F2" s="109"/>
      <c r="G2" s="78">
        <f ca="1">IFERROR(NOW()-F2,"-")</f>
        <v>45950.454432638886</v>
      </c>
      <c r="H2" s="109">
        <v>45950.420312499999</v>
      </c>
      <c r="I2" s="105" t="str">
        <f>IFERROR(VLOOKUP(D2,DB!A:F,6,0),"")</f>
        <v>Generator-SG</v>
      </c>
      <c r="J2" s="104" t="str">
        <f>IFERROR(VLOOKUP(D2,DB!A:G,7,0),"")</f>
        <v>Vandalized</v>
      </c>
      <c r="K2" s="110"/>
      <c r="L2" s="111" t="str">
        <f>IFERROR(VLOOKUP(D2,DB!A:I,9,0),"")</f>
        <v>Latis</v>
      </c>
    </row>
    <row r="3" spans="1:16383" ht="31.5" customHeight="1">
      <c r="A3" s="106"/>
      <c r="B3" s="105" t="str">
        <f>IFERROR(VLOOKUP(D3,DB!A:K,11,0),"")</f>
        <v/>
      </c>
      <c r="C3" s="107"/>
      <c r="D3" s="105"/>
      <c r="E3" s="108"/>
      <c r="F3" s="109"/>
      <c r="G3" s="78">
        <f ca="1">IFERROR(NOW()-F3,"-")</f>
        <v>45950.454432638886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45950.454432638886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45950.454432638886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45950.454432638886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45950.454432638886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45950.454432638886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45950.454432638886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45950.454432638886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45950.454432638886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45950.454432638886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45950.454432638886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45950.454432638886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45950.454432638886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45950.454432638886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45950.454432638886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45950.454432638886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45950.454432638886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45950.454432638886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45950.454432638886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45950.454432638886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45950.454432638886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45950.454432638886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45950.454432638886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45950.454432638886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45950.454432638886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45950.454432638886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45950.454432638886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45950.454432638886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45950.454432638886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45950.454432638886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45950.454432638886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45950.454432638886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45950.454432638886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45950.454432638886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45950.454432638886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45950.454432638886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45950.454432638886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45950.454432638886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45950.454432638886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45950.454432638886</v>
      </c>
      <c r="H42" s="109"/>
      <c r="I42" s="105" t="str">
        <f>IFERROR(VLOOKUP(D42,DB!A:F,6,0),"")</f>
        <v/>
      </c>
      <c r="J42" s="104" t="str">
        <f>IFERROR(VLOOKUP(D42,DB!A:G,7,0),"")</f>
        <v/>
      </c>
      <c r="K42" s="110"/>
      <c r="L42" s="111" t="str">
        <f>IFERROR(VLOOKUP(D42,DB!A:I,9,0),"")</f>
        <v/>
      </c>
    </row>
  </sheetData>
  <dataValidations count="2">
    <dataValidation allowBlank="1" showInputMessage="1" showErrorMessage="1" sqref="E1" xr:uid="{380493DB-286A-4683-AF55-C78F04945A49}"/>
    <dataValidation type="list" allowBlank="1" showInputMessage="1" showErrorMessage="1" sqref="E2:E4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2025-10-20T07:54:24Z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