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93" documentId="13_ncr:1_{F6CB121F-512D-4AA6-A0C1-0FB36C537598}" xr6:coauthVersionLast="47" xr6:coauthVersionMax="47" xr10:uidLastSave="{8A1D1605-15FD-4172-A0D3-4DF66372AE8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5" i="4"/>
  <c r="B6" i="4"/>
  <c r="B7" i="4"/>
  <c r="B3" i="6"/>
  <c r="G3" i="6"/>
  <c r="I3" i="6"/>
  <c r="J3" i="6"/>
  <c r="L3"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B3" i="4"/>
  <c r="B4"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I2" i="6"/>
  <c r="L2" i="6"/>
  <c r="J2" i="6"/>
  <c r="L4" i="5"/>
  <c r="J4" i="5"/>
  <c r="I4" i="5"/>
  <c r="B4" i="5"/>
  <c r="B3" i="5"/>
  <c r="I3" i="5"/>
  <c r="J3" i="5"/>
  <c r="L3" i="5"/>
  <c r="B3" i="2"/>
  <c r="G3" i="2"/>
  <c r="I3" i="2"/>
  <c r="J3" i="2"/>
  <c r="L3" i="2"/>
  <c r="B4" i="2"/>
  <c r="G4" i="2"/>
  <c r="I4" i="2"/>
  <c r="J4" i="2"/>
  <c r="L4" i="2"/>
  <c r="B2" i="1"/>
  <c r="L2" i="5"/>
  <c r="B2" i="4"/>
  <c r="I2" i="4"/>
  <c r="J2" i="4"/>
  <c r="L2" i="4"/>
  <c r="B4" i="6"/>
  <c r="I4" i="6"/>
  <c r="J4" i="6"/>
  <c r="L4"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<sst xmlns="http://schemas.openxmlformats.org/spreadsheetml/2006/main" count="178620" uniqueCount="39091">
  <si>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</si>
  <si>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</si>
  <si>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</si>
  <si>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</si>
  <si>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</si>
  <si>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</si>
  <si>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</si>
  <si>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</si>
  <si>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</si>
  <si>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</si>
  <si>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</si>
  <si>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</si>
  <si>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</si>
  <si>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</si>
  <si>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</si>
  <si>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</si>
  <si>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</si>
  <si>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</si>
  <si>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</si>
  <si>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</si>
  <si>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</si>
  <si>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</si>
  <si>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</si>
  <si>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</si>
  <si>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</si>
  <si>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</si>
  <si>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</si>
  <si>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</si>
  <si>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</si>
  <si>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</si>
  <si>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</si>
  <si>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</si>
  <si>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</si>
  <si>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</si>
  <si>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</si>
  <si>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</si>
  <si>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</si>
  <si>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</si>
  <si>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</si>
  <si>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</si>
  <si>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</si>
  <si>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</si>
  <si>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</si>
  <si>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</si>
  <si>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</si>
  <si>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</si>
  <si>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</si>
  <si>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</si>
  <si>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</si>
  <si>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</si>
  <si>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</si>
  <si>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</si>
  <si>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</si>
  <si>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</si>
  <si>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</si>
  <si>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</si>
  <si>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</si>
  <si>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</si>
  <si>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</si>
  <si>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</si>
  <si>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</si>
  <si>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</si>
  <si>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</si>
  <si>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</si>
  <si>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</si>
  <si>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</si>
  <si>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</si>
  <si>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</si>
  <si>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</si>
  <si>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</si>
  <si>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</si>
  <si>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</si>
  <si>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</si>
  <si>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</si>
  <si>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</si>
  <si>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</si>
  <si>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</si>
  <si>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</si>
  <si>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</si>
  <si>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</si>
  <si>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</si>
  <si>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</si>
  <si>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</si>
  <si>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</si>
  <si>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</si>
  <si>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</si>
  <si>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</si>
  <si>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</si>
  <si>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</si>
  <si>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</si>
  <si>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</si>
  <si>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</si>
  <si>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</si>
  <si>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</si>
  <si>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</si>
  <si>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</si>
  <si>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</si>
  <si>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</si>
  <si>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</si>
  <si>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</si>
  <si>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</si>
  <si>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</si>
  <si>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</si>
  <si>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</si>
  <si>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</si>
  <si>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</si>
  <si>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</si>
  <si>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</si>
  <si>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</si>
  <si>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</si>
  <si>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</si>
  <si>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</si>
  <si>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</si>
  <si>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</si>
  <si>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</si>
  <si>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</si>
  <si>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</si>
  <si>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</si>
  <si>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</si>
  <si>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</si>
  <si>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</si>
  <si>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</si>
  <si>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</si>
  <si>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</si>
  <si>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</si>
  <si>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</si>
  <si>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</si>
  <si>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</si>
  <si>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</si>
  <si>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</si>
  <si>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</si>
  <si>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</si>
  <si>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</si>
  <si>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</si>
  <si>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</si>
  <si>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</si>
  <si>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</si>
  <si>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</si>
  <si>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</si>
  <si>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</si>
  <si>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</si>
  <si>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</si>
  <si>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</si>
  <si>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</si>
  <si>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</si>
  <si>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</si>
  <si>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</si>
  <si>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</si>
  <si>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</si>
  <si>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</si>
  <si>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</si>
  <si>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</si>
  <si>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</si>
  <si>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</si>
  <si>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</si>
  <si>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</si>
  <si>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</si>
  <si>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</si>
  <si>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</si>
  <si>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</si>
  <si>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</si>
  <si>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</si>
  <si>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</si>
  <si>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</si>
  <si>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</si>
  <si>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</si>
  <si>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</si>
  <si>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</si>
  <si>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</si>
  <si>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</si>
  <si>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</si>
  <si>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</si>
  <si>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</si>
  <si>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</si>
  <si>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</si>
  <si>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</si>
  <si>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</si>
  <si>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</si>
  <si>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</si>
  <si>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</si>
  <si>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</si>
  <si>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</si>
  <si>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</si>
  <si>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</si>
  <si>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</si>
  <si>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</si>
  <si>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</si>
  <si>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</si>
  <si>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</si>
  <si>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</si>
  <si>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</si>
  <si>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</si>
  <si>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</si>
  <si>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</si>
  <si>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</si>
  <si>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</si>
  <si>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</si>
  <si>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</si>
  <si>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</si>
  <si>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</si>
  <si>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</si>
  <si>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</si>
  <si>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</si>
  <si>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</si>
  <si>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</si>
  <si>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</si>
  <si>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</si>
  <si>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</si>
  <si>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</si>
  <si>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</si>
  <si>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</si>
  <si>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</si>
  <si>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</si>
  <si>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</si>
  <si>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</si>
  <si>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</si>
  <si>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</si>
  <si>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</si>
  <si>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</si>
  <si>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</si>
  <si>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</si>
  <si>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</si>
  <si>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</si>
  <si>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</si>
  <si>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</si>
  <si>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</si>
  <si>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</si>
  <si>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</si>
  <si>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</si>
  <si>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</si>
  <si>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</si>
  <si>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</si>
  <si>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</si>
  <si>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</si>
  <si>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</si>
  <si>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</si>
  <si>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</si>
  <si>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</si>
  <si>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</si>
  <si>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</si>
  <si>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</si>
  <si>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</si>
  <si>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</si>
  <si>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</si>
  <si>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</si>
  <si>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</si>
  <si>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</si>
  <si>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</si>
  <si>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</si>
  <si>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</si>
  <si>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</si>
  <si>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</si>
  <si>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</si>
  <si>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</si>
  <si>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</si>
  <si>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</si>
  <si>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</si>
  <si>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</si>
  <si>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</si>
  <si>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</si>
  <si>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</si>
  <si>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</si>
  <si>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</si>
  <si>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</si>
  <si>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</si>
  <si>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</si>
  <si>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</si>
  <si>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</si>
  <si>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</si>
  <si>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</si>
  <si>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</si>
  <si>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</si>
  <si>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</si>
  <si>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</si>
  <si>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</si>
  <si>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</si>
  <si>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</si>
  <si>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</si>
  <si>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</si>
  <si>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</si>
  <si>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</si>
  <si>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</si>
  <si>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</si>
  <si>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</si>
  <si>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</si>
  <si>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</si>
  <si>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</si>
  <si>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</si>
  <si>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</si>
  <si>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</si>
  <si>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</si>
  <si>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</si>
  <si>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</si>
  <si>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</si>
  <si>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</si>
  <si>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</si>
  <si>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</si>
  <si>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</si>
  <si>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</si>
  <si>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</si>
  <si>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</si>
  <si>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</si>
  <si>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</si>
  <si>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</si>
  <si>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</si>
  <si>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</si>
  <si>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</si>
  <si>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</si>
  <si>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</si>
  <si>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</si>
  <si>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</si>
  <si>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</si>
  <si>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</si>
  <si>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</si>
  <si>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</si>
  <si>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</si>
  <si>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</si>
  <si>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</si>
  <si>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</si>
  <si>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</si>
  <si>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</si>
  <si>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</si>
  <si>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</si>
  <si>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</si>
  <si>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</si>
  <si>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</si>
  <si>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</si>
  <si>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</si>
  <si>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</si>
  <si>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</si>
  <si>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</si>
  <si>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</si>
  <si>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</si>
  <si>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</si>
  <si>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</si>
  <si>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</si>
  <si>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</si>
  <si>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</si>
  <si>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</si>
  <si>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</si>
  <si>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</si>
  <si>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</si>
  <si>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</si>
  <si>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</si>
  <si>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</si>
  <si>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</si>
  <si>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</si>
  <si>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</si>
  <si>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</si>
  <si>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</si>
  <si>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</si>
  <si>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</si>
  <si>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</si>
  <si>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</si>
  <si>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</si>
  <si>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</si>
  <si>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</si>
  <si>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</si>
  <si>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</si>
  <si>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</si>
  <si>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</si>
  <si>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</si>
  <si>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</si>
  <si>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</si>
  <si>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</si>
  <si>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</si>
  <si>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</si>
  <si>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</si>
  <si>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</si>
  <si>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</si>
  <si>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</si>
  <si>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</si>
  <si>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</si>
  <si>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</si>
  <si>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</si>
  <si>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</si>
  <si>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</si>
  <si>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</si>
  <si>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</si>
  <si>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</si>
  <si>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</si>
  <si>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</si>
  <si>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</si>
  <si>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</si>
  <si>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</si>
  <si>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</si>
  <si>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</si>
  <si>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</si>
  <si>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</si>
  <si>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</si>
  <si>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</si>
  <si>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</si>
  <si>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</si>
  <si>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</si>
  <si>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</si>
  <si>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</si>
  <si>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</si>
  <si>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</si>
  <si>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</si>
  <si>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</si>
  <si>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</si>
  <si>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</si>
  <si>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</si>
  <si>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</si>
  <si>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</si>
  <si>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</si>
  <si>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</si>
  <si>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</si>
  <si>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</si>
  <si>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</si>
  <si>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</si>
  <si>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</si>
  <si>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</si>
  <si>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</si>
  <si>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</si>
  <si>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</si>
  <si>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</si>
  <si>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</si>
  <si>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</si>
  <si>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</si>
  <si>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</si>
  <si>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</si>
  <si>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</si>
  <si>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</si>
  <si>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</si>
  <si>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</si>
  <si>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</si>
  <si>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</si>
  <si>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</si>
  <si>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</si>
  <si>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</si>
  <si>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</si>
  <si>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</si>
  <si>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</si>
  <si>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</si>
  <si>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</si>
  <si>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</si>
  <si>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</si>
  <si>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</si>
  <si>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</si>
  <si>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</si>
  <si>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</si>
  <si>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</si>
  <si>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</si>
  <si>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</si>
  <si>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</si>
  <si>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</si>
  <si>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</si>
  <si>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</si>
  <si>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</si>
  <si>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</si>
  <si>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</si>
  <si>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</si>
  <si>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</si>
  <si>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</si>
  <si>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</si>
  <si>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</si>
  <si>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</si>
  <si>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</si>
  <si>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</si>
  <si>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</si>
  <si>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</si>
  <si>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</si>
  <si>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</si>
  <si>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</si>
  <si>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</si>
  <si>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</si>
  <si>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</si>
  <si>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</si>
  <si>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</si>
  <si>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</si>
  <si>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</si>
  <si>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</si>
  <si>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</si>
  <si>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</si>
  <si>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</si>
  <si>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</si>
  <si>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</si>
  <si>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</si>
  <si>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</si>
  <si>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</si>
  <si>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</si>
  <si>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</si>
  <si>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</si>
  <si>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</si>
  <si>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</si>
  <si>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</si>
  <si>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</si>
  <si>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</si>
  <si>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</si>
  <si>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</si>
  <si>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</si>
  <si>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</si>
  <si>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</si>
  <si>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</si>
  <si>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</si>
  <si>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</si>
  <si>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</si>
  <si>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</si>
  <si>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</si>
  <si>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</si>
  <si>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</si>
  <si>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</si>
  <si>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</si>
  <si>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</si>
  <si>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</si>
  <si>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</si>
  <si>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</si>
  <si>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</si>
  <si>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</si>
  <si>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</si>
  <si>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</si>
  <si>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</si>
  <si>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</si>
  <si>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</si>
  <si>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</si>
  <si>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</si>
  <si>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</si>
  <si>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</si>
  <si>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</si>
  <si>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</si>
  <si>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</si>
  <si>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</si>
  <si>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</si>
  <si>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</si>
  <si>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</si>
  <si>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</si>
  <si>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</si>
  <si>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</si>
  <si>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</si>
  <si>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</si>
  <si>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</si>
  <si>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</si>
  <si>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</si>
  <si>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</si>
  <si>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</si>
  <si>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</si>
  <si>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</si>
  <si>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</si>
  <si>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</si>
  <si>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</si>
  <si>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</si>
  <si>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</si>
  <si>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</si>
  <si>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</si>
  <si>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</si>
  <si>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</si>
  <si>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</si>
  <si>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</si>
  <si>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</si>
  <si>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</si>
  <si>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</si>
  <si>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</si>
  <si>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</si>
  <si>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</si>
  <si>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</si>
  <si>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</si>
  <si>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</si>
  <si>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</si>
  <si>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</si>
  <si>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</si>
  <si>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</si>
  <si>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</si>
  <si>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</si>
  <si>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</si>
  <si>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</si>
  <si>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</si>
  <si>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</si>
  <si>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</si>
  <si>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</si>
  <si>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</si>
  <si>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</si>
  <si>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</si>
  <si>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</si>
  <si>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</si>
  <si>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</si>
  <si>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</si>
  <si>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</si>
  <si>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</si>
  <si>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</si>
  <si>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</si>
  <si>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</si>
  <si>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</si>
  <si>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</si>
  <si>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</si>
  <si>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</si>
  <si>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</si>
  <si>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</si>
  <si>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</si>
  <si>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</si>
  <si>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</si>
  <si>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</si>
  <si>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</si>
  <si>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</si>
  <si>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</si>
  <si>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</si>
  <si>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</si>
  <si>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</si>
  <si>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</si>
  <si>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</si>
  <si>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</si>
  <si>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</si>
  <si>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</si>
  <si>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</si>
  <si>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</si>
  <si>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</si>
  <si>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</si>
  <si>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</si>
  <si>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</si>
  <si>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</si>
  <si>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</si>
  <si>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</si>
  <si>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</si>
  <si>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</si>
  <si>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</si>
  <si>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</si>
  <si>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</si>
  <si>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</si>
  <si>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</si>
  <si>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</si>
  <si>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</si>
  <si>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</si>
  <si>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</si>
  <si>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</si>
  <si>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</si>
  <si>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</si>
  <si>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</si>
  <si>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</si>
  <si>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</si>
  <si>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</si>
  <si>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</si>
  <si>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</si>
  <si>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</si>
  <si>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</si>
  <si>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</si>
  <si>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</si>
  <si>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</si>
  <si>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</si>
  <si>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</si>
  <si>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</si>
  <si>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</si>
  <si>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</si>
  <si>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</si>
  <si>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</si>
  <si>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</si>
  <si>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</si>
  <si>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</si>
  <si>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</si>
  <si>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</si>
  <si>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</si>
  <si>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</si>
  <si>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</si>
  <si>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</si>
  <si>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</si>
  <si>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</si>
  <si>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</si>
  <si>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</si>
  <si>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</si>
  <si>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</si>
  <si>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</si>
  <si>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</si>
  <si>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</si>
  <si>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</si>
  <si>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</si>
  <si>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</si>
  <si>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</si>
  <si>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</si>
  <si>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</si>
  <si>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</si>
  <si>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</si>
  <si>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</si>
  <si>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</si>
  <si>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</si>
  <si>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</si>
  <si>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</si>
  <si>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</si>
  <si>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</si>
  <si>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</si>
  <si>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</si>
  <si>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</si>
  <si>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</si>
  <si>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</si>
  <si>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</si>
  <si>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</si>
  <si>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</si>
  <si>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</si>
  <si>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</si>
  <si>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</si>
  <si>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</si>
  <si>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</si>
  <si>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</si>
  <si>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</si>
  <si>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</si>
  <si>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</si>
  <si>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</si>
  <si>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</si>
  <si>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</si>
  <si>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</si>
  <si>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</si>
  <si>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</si>
  <si>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</si>
  <si>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</si>
  <si>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</si>
  <si>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</si>
  <si>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</si>
  <si>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</si>
  <si>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</si>
  <si>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</si>
  <si>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</si>
  <si>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</si>
  <si>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</si>
  <si>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</si>
  <si>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</si>
  <si>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</si>
  <si>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</si>
  <si>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</si>
  <si>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</si>
  <si>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</si>
  <si>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</si>
  <si>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</si>
  <si>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</si>
  <si>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</si>
  <si>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</si>
  <si>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</si>
  <si>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</si>
  <si>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</si>
  <si>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</si>
  <si>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</si>
  <si>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</si>
  <si>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</si>
  <si>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</si>
  <si>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</si>
  <si>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</si>
  <si>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</si>
  <si>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</si>
  <si>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</si>
  <si>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</si>
  <si>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</si>
  <si>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</si>
  <si>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</si>
  <si>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</si>
  <si>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</si>
  <si>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</si>
  <si>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</si>
  <si>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</si>
  <si>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</si>
  <si>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</si>
  <si>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</si>
  <si>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</si>
  <si>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</si>
  <si>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</si>
  <si>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</si>
  <si>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</si>
  <si>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</si>
  <si>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</si>
  <si>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</si>
  <si>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</si>
  <si>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</si>
  <si>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</si>
  <si>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</si>
  <si>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</si>
  <si>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</si>
  <si>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</si>
  <si>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</si>
  <si>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</si>
  <si>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</si>
  <si>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</si>
  <si>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</si>
  <si>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</si>
  <si>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</si>
  <si>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</si>
  <si>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</si>
  <si>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</si>
  <si>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</si>
  <si>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</si>
  <si>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</si>
  <si>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</si>
  <si>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</si>
  <si>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</si>
  <si>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</si>
  <si>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</si>
  <si>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</si>
  <si>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</si>
  <si>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</si>
  <si>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</si>
  <si>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</si>
  <si>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</si>
  <si>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</si>
  <si>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</si>
  <si>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</si>
  <si>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</si>
  <si>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</si>
  <si>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</si>
  <si>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</si>
  <si>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</si>
  <si>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</si>
  <si>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</si>
  <si>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</si>
  <si>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</si>
  <si>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</si>
  <si>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</si>
  <si>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</si>
  <si>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</si>
  <si>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</si>
  <si>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</si>
  <si>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</si>
  <si>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</si>
  <si>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</si>
  <si>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</si>
  <si>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</si>
  <si>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</si>
  <si>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</si>
  <si>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</si>
  <si>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</si>
  <si>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</si>
  <si>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</si>
  <si>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</si>
  <si>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</si>
  <si>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</si>
  <si>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</si>
  <si>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</si>
  <si>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</si>
  <si>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</si>
  <si>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</si>
  <si>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</si>
  <si>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</si>
  <si>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</si>
  <si>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</si>
  <si>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</si>
  <si>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</si>
  <si>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</si>
  <si>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</si>
  <si>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</si>
  <si>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</si>
  <si>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</si>
  <si>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</si>
  <si>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</si>
  <si>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</si>
  <si>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</si>
  <si>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</si>
  <si>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</si>
  <si>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</si>
  <si>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</si>
  <si>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</si>
  <si>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</si>
  <si>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</si>
  <si>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</si>
  <si>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</si>
  <si>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</si>
  <si>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</si>
  <si>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</si>
  <si>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</si>
  <si>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</si>
  <si>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</si>
  <si>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</si>
  <si>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</si>
  <si>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</si>
  <si>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</si>
  <si>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</si>
  <si>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</si>
  <si>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</si>
  <si>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</si>
  <si>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</si>
  <si>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</si>
  <si>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</si>
  <si>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</si>
  <si>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</si>
  <si>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</si>
  <si>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</si>
  <si>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</si>
  <si>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</si>
  <si>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</si>
  <si>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</si>
  <si>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</si>
  <si>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</si>
  <si>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</si>
  <si>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</si>
  <si>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</si>
  <si>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</si>
  <si>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</si>
  <si>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</si>
  <si>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</si>
  <si>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</si>
  <si>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</si>
  <si>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</si>
  <si>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</si>
  <si>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</si>
  <si>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</si>
  <si>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</si>
  <si>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</si>
  <si>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</si>
  <si>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</si>
  <si>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</si>
  <si>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</si>
  <si>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</si>
  <si>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</si>
  <si>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</si>
  <si>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</si>
  <si>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</si>
  <si>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</si>
  <si>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</si>
  <si>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</si>
  <si>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</si>
  <si>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</si>
  <si>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</si>
  <si>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</si>
  <si>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</si>
  <si>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</si>
  <si>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</si>
  <si>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</si>
  <si>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</si>
  <si>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</si>
  <si>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</si>
  <si>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</si>
  <si>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</si>
  <si>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</si>
  <si>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</si>
  <si>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</si>
  <si>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</si>
  <si>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</si>
  <si>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</si>
  <si>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</si>
  <si>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</si>
  <si>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</si>
  <si>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</si>
  <si>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</si>
  <si>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</si>
  <si>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</si>
  <si>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</si>
  <si>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</si>
  <si>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</si>
  <si>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</si>
  <si>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</si>
  <si>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</si>
  <si>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</si>
  <si>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</si>
  <si>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</si>
  <si>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</si>
  <si>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</si>
  <si>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</si>
  <si>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</si>
  <si>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</si>
  <si>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</si>
  <si>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</si>
  <si>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</si>
  <si>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</si>
  <si>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</si>
  <si>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</si>
  <si>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</si>
  <si>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</si>
  <si>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</si>
  <si>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</si>
  <si>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</si>
  <si>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</si>
  <si>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</si>
  <si>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</si>
  <si>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</si>
  <si>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</si>
  <si>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</si>
  <si>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</si>
  <si>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</si>
  <si>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</si>
  <si>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</si>
  <si>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</si>
  <si>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</si>
  <si>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</si>
  <si>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</si>
  <si>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</si>
  <si>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</si>
  <si>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</si>
  <si>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</si>
  <si>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</si>
  <si>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</si>
  <si>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</si>
  <si>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</si>
  <si>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</si>
  <si>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</si>
  <si>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</si>
  <si>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</si>
  <si>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</si>
  <si>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</si>
  <si>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</si>
  <si>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</si>
  <si>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</si>
  <si>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</si>
  <si>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</si>
  <si>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</si>
  <si>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</si>
  <si>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</si>
  <si>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</si>
  <si>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</si>
  <si>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</si>
  <si>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</si>
  <si>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</si>
  <si>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</si>
  <si>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</si>
  <si>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</si>
  <si>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</si>
  <si>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</si>
  <si>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</si>
  <si>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</si>
  <si>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</si>
  <si>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</si>
  <si>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</si>
  <si>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</si>
  <si>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</si>
  <si>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</si>
  <si>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</si>
  <si>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</si>
  <si>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</si>
  <si>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</si>
  <si>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</si>
  <si>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</si>
  <si>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</si>
  <si>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</si>
  <si>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</si>
  <si>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</si>
  <si>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</si>
  <si>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</si>
  <si>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</si>
  <si>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</si>
  <si>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</si>
  <si>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</si>
  <si>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</si>
  <si>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</si>
  <si>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</si>
  <si>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</si>
  <si>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</si>
  <si>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</si>
  <si>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</si>
  <si>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</si>
  <si>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</si>
  <si>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</si>
  <si>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</si>
  <si>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</si>
  <si>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</si>
  <si>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</si>
  <si>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</si>
  <si>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</si>
  <si>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</si>
  <si>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</si>
  <si>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</si>
  <si>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</si>
  <si>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</si>
  <si>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</si>
  <si>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</si>
  <si>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</si>
  <si>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</si>
  <si>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</si>
  <si>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</si>
  <si>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</si>
  <si>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</si>
  <si>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</si>
  <si>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</si>
  <si>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</si>
  <si>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</si>
  <si>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</si>
  <si>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</si>
  <si>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</si>
  <si>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</si>
  <si>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</si>
  <si>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</si>
  <si>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</si>
  <si>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</si>
  <si>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</si>
  <si>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</si>
  <si>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</si>
  <si>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</si>
  <si>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</si>
  <si>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</si>
  <si>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</si>
  <si>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</si>
  <si>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</si>
  <si>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</si>
  <si>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</si>
  <si>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</si>
  <si>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</si>
  <si>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</si>
  <si>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</si>
  <si>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</si>
  <si>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</si>
  <si>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</si>
  <si>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</si>
  <si>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</si>
  <si>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</si>
  <si>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</si>
  <si>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</si>
  <si>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</si>
  <si>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</si>
  <si>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</si>
  <si>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</si>
  <si>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</si>
  <si>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</si>
  <si>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</si>
  <si>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</si>
  <si>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</si>
  <si>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</si>
  <si>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</si>
  <si>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</si>
  <si>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</si>
  <si>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</si>
  <si>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</si>
  <si>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</si>
  <si>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</si>
  <si>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</si>
  <si>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</si>
  <si>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</si>
  <si>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</si>
  <si>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</si>
  <si>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</si>
  <si>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</si>
  <si>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</si>
  <si>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</si>
  <si>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</si>
  <si>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</si>
  <si>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</si>
  <si>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</si>
  <si>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</si>
  <si>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</si>
  <si>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</si>
  <si>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</si>
  <si>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</si>
  <si>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</si>
  <si>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</si>
  <si>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</si>
  <si>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</si>
  <si>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</si>
  <si>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</si>
  <si>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</si>
  <si>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</si>
  <si>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</si>
  <si>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</si>
  <si>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</si>
  <si>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</si>
  <si>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</si>
  <si>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</si>
  <si>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</si>
  <si>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</si>
  <si>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</si>
  <si>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</si>
  <si>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</si>
  <si>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</si>
  <si>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</si>
  <si>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</si>
  <si>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</si>
  <si>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</si>
  <si>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</si>
  <si>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</si>
  <si>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</si>
  <si>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</si>
  <si>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</si>
  <si>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</si>
  <si>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</si>
  <si>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</si>
  <si>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</si>
  <si>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</si>
  <si>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</si>
  <si>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</si>
  <si>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</si>
  <si>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</si>
  <si>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</si>
  <si>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</si>
  <si>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</si>
  <si>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</si>
  <si>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</si>
  <si>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</si>
  <si>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</si>
  <si>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</si>
  <si>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</si>
  <si>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</si>
  <si>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</si>
  <si>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</si>
  <si>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</si>
  <si>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</si>
  <si>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</si>
  <si>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</si>
  <si>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</si>
  <si>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</si>
  <si>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</si>
  <si>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</si>
  <si>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</si>
  <si>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</si>
  <si>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</si>
  <si>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</si>
  <si>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</si>
  <si>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</si>
  <si>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</si>
  <si>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</si>
  <si>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</si>
  <si>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</si>
  <si>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</si>
  <si>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</si>
  <si>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</si>
  <si>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</si>
  <si>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</si>
  <si>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</si>
  <si>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</si>
  <si>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</si>
  <si>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</si>
  <si>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</si>
  <si>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</si>
  <si>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</si>
  <si>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</si>
  <si>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</si>
  <si>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</si>
  <si>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</si>
  <si>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</si>
  <si>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</si>
  <si>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</si>
  <si>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</si>
  <si>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</si>
  <si>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</si>
  <si>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</si>
  <si>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</si>
  <si>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</si>
  <si>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</si>
  <si>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</si>
  <si>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</si>
  <si>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</si>
  <si>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</si>
  <si>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</si>
  <si>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</si>
  <si>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</si>
  <si>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</si>
  <si>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</si>
  <si>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</si>
  <si>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</si>
  <si>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</si>
  <si>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</si>
  <si>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</si>
  <si>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</si>
  <si>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</si>
  <si>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</si>
  <si>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</si>
  <si>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</si>
  <si>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</si>
  <si>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</si>
  <si>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</si>
  <si>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</si>
  <si>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</si>
  <si>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</si>
  <si>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</si>
  <si>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</si>
  <si>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</si>
  <si>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</si>
  <si>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</si>
  <si>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</si>
  <si>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</si>
  <si>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</si>
  <si>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</si>
  <si>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</si>
  <si>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</si>
  <si>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</si>
  <si>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</si>
  <si>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</si>
  <si>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</si>
  <si>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</si>
  <si>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</si>
  <si>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</si>
  <si>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</si>
  <si>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</si>
  <si>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</si>
  <si>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</si>
  <si>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</si>
  <si>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</si>
  <si>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</si>
  <si>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</si>
  <si>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</si>
  <si>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</si>
  <si>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</si>
  <si>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</si>
  <si>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</si>
  <si>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</si>
  <si>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</si>
  <si>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</si>
  <si>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</si>
  <si>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</si>
  <si>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</si>
  <si>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</si>
  <si>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</si>
  <si>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</si>
  <si>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</si>
  <si>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</si>
  <si>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</si>
  <si>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</si>
  <si>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</si>
  <si>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</si>
  <si>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</si>
  <si>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</si>
  <si>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</si>
  <si>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</si>
  <si>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</si>
  <si>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</si>
  <si>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</si>
  <si>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</si>
  <si>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</si>
  <si>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</si>
  <si>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</si>
  <si>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</si>
  <si>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</si>
  <si>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</si>
  <si>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</si>
  <si>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</si>
  <si>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</si>
  <si>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</si>
  <si>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</si>
  <si>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</si>
  <si>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</si>
  <si>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</si>
  <si>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</si>
  <si>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</si>
  <si>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</si>
  <si>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</si>
  <si>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</si>
  <si>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</si>
  <si>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</si>
  <si>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</si>
  <si>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</si>
  <si>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</si>
  <si>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</si>
  <si>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</si>
  <si>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</si>
  <si>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</si>
  <si>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</si>
  <si>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</si>
  <si>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</si>
  <si>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</si>
  <si>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</si>
  <si>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</si>
  <si>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</si>
  <si>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</si>
  <si>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</si>
  <si>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</si>
  <si>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</si>
  <si>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</si>
  <si>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</si>
  <si>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</si>
  <si>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</si>
  <si>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</si>
  <si>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</si>
  <si>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</si>
  <si>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</si>
  <si>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</si>
  <si>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</si>
  <si>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</si>
  <si>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</si>
  <si>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</si>
  <si>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</si>
  <si>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</si>
  <si>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</si>
  <si>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</si>
  <si>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</si>
  <si>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</si>
  <si>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</si>
  <si>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</si>
  <si>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</si>
  <si>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</si>
  <si>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</si>
  <si>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</si>
  <si>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</si>
  <si>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</si>
  <si>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</si>
  <si>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</si>
  <si>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</si>
  <si>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</si>
  <si>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</si>
  <si>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</si>
  <si>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</si>
  <si>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</si>
  <si>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</si>
  <si>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</si>
  <si>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</si>
  <si>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</si>
  <si>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</si>
  <si>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</si>
  <si>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</si>
  <si>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</si>
  <si>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</si>
  <si>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</si>
  <si>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</si>
  <si>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</si>
  <si>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</si>
  <si>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</si>
  <si>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</si>
  <si>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</si>
  <si>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</si>
  <si>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</si>
  <si>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</si>
  <si>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</si>
  <si>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</si>
  <si>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</si>
  <si>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</si>
  <si>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</si>
  <si>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</si>
  <si>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</si>
  <si>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</si>
  <si>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</si>
  <si>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</si>
  <si>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</si>
  <si>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</si>
  <si>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</si>
  <si>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</si>
  <si>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</si>
  <si>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</si>
  <si>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</si>
  <si>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</si>
  <si>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</si>
  <si>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</si>
  <si>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</si>
  <si>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</si>
  <si>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</si>
  <si>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</si>
  <si>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</si>
  <si>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</si>
  <si>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</si>
  <si>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</si>
  <si>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</si>
  <si>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</si>
  <si>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</si>
  <si>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</si>
  <si>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</si>
  <si>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</si>
  <si>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</si>
  <si>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</si>
  <si>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</si>
  <si>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</si>
  <si>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</si>
  <si>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</si>
  <si>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</si>
  <si>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</si>
  <si>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</si>
  <si>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</si>
  <si>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</si>
  <si>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</si>
  <si>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</si>
  <si>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</si>
  <si>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</si>
  <si>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</si>
  <si>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</si>
  <si>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</si>
  <si>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</si>
  <si>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</si>
  <si>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</si>
  <si>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</si>
  <si>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</si>
  <si>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</si>
  <si>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</si>
  <si>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</si>
  <si>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</si>
  <si>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</si>
  <si>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</si>
  <si>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</si>
  <si>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</si>
  <si>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</si>
  <si>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</si>
  <si>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</si>
  <si>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</si>
  <si>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</si>
  <si>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</si>
  <si>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</si>
  <si>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</si>
  <si>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</si>
  <si>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</si>
  <si>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</si>
  <si>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</si>
  <si>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</si>
  <si>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</si>
  <si>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</si>
  <si>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</si>
  <si>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</si>
  <si>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</si>
  <si>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</si>
  <si>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</si>
  <si>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</si>
  <si>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</si>
  <si>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</si>
  <si>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</si>
  <si>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</si>
  <si>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</si>
  <si>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</si>
  <si>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</si>
  <si>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</si>
  <si>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</si>
  <si>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</si>
  <si>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</si>
  <si>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</si>
  <si>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</si>
  <si>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</si>
  <si>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</si>
  <si>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</si>
  <si>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</si>
  <si>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</si>
  <si>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</si>
  <si>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</si>
  <si>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</si>
  <si>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</si>
  <si>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</si>
  <si>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</si>
  <si>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</si>
  <si>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</si>
  <si>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</si>
  <si>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</si>
  <si>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</si>
  <si>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</si>
  <si>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</si>
  <si>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</si>
  <si>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</si>
  <si>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</si>
  <si>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</si>
  <si>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</si>
  <si>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</si>
  <si>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</si>
  <si>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</si>
  <si>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</si>
  <si>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</si>
  <si>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</si>
  <si>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</si>
  <si>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</si>
  <si>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</si>
  <si>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</si>
  <si>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</si>
  <si>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</si>
  <si>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</si>
  <si>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</si>
  <si>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</si>
  <si>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</si>
  <si>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</si>
  <si>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</si>
  <si>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</si>
  <si>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</si>
  <si>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</si>
  <si>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</si>
  <si>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</si>
  <si>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</si>
  <si>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</si>
  <si>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</si>
  <si>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</si>
  <si>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</si>
  <si>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</si>
  <si>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</si>
  <si>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</si>
  <si>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</si>
  <si>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</si>
  <si>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</si>
  <si>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</si>
  <si>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</si>
  <si>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</si>
  <si>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</si>
  <si>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</si>
  <si>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</si>
  <si>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</si>
  <si>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</si>
  <si>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</si>
  <si>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</si>
  <si>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</si>
  <si>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</si>
  <si>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</si>
  <si>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</si>
  <si>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</si>
  <si>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</si>
  <si>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</si>
  <si>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</si>
  <si>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</si>
  <si>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</si>
  <si>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</si>
  <si>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</si>
  <si>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</si>
  <si>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</si>
  <si>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</si>
  <si>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</si>
  <si>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</si>
  <si>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</si>
  <si>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</si>
  <si>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</si>
  <si>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</si>
  <si>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</si>
  <si>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</si>
  <si>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</si>
  <si>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</si>
  <si>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</si>
  <si>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</si>
  <si>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</si>
  <si>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</si>
  <si>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</si>
  <si>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</si>
  <si>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</si>
  <si>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</si>
  <si>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</si>
  <si>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</si>
  <si>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</si>
  <si>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</si>
  <si>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</si>
  <si>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</si>
  <si>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</si>
  <si>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</si>
  <si>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</si>
  <si>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</si>
  <si>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</si>
  <si>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</si>
  <si>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</si>
  <si>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</si>
  <si>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</si>
  <si>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</si>
  <si>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</si>
  <si>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</si>
  <si>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</si>
  <si>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</si>
  <si>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</si>
  <si>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</si>
  <si>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</si>
  <si>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</si>
  <si>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</si>
  <si>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</si>
  <si>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</si>
  <si>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</si>
  <si>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</si>
  <si>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</si>
  <si>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</si>
  <si>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</si>
  <si>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</si>
  <si>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</si>
  <si>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</si>
  <si>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</si>
  <si>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</si>
  <si>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</si>
  <si>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</si>
  <si>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</si>
  <si>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</si>
  <si>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</si>
  <si>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</si>
  <si>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</si>
  <si>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</si>
  <si>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</si>
  <si>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</si>
  <si>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</si>
  <si>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</si>
  <si>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</si>
  <si>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</si>
  <si>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</si>
  <si>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</si>
  <si>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</si>
  <si>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</si>
  <si>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</si>
  <si>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</si>
  <si>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</si>
  <si>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</si>
  <si>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</si>
  <si>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</si>
  <si>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</si>
  <si>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</si>
  <si>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</si>
  <si>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</si>
  <si>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</si>
  <si>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</si>
  <si>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</si>
  <si>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</si>
  <si>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</si>
  <si>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</si>
  <si>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</si>
  <si>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</si>
  <si>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</si>
  <si>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</si>
  <si>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</si>
  <si>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</si>
  <si>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</si>
  <si>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</si>
  <si>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</si>
  <si>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</si>
  <si>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</si>
  <si>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</si>
  <si>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</si>
  <si>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</si>
  <si>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</si>
  <si>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</si>
  <si>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</si>
  <si>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</si>
  <si>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</si>
  <si>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</si>
  <si>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</si>
  <si>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</si>
  <si>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</si>
  <si>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</si>
  <si>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</si>
  <si>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</si>
  <si>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</si>
  <si>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</si>
  <si>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</si>
  <si>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</si>
  <si>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</si>
  <si>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</si>
  <si>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</si>
  <si>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</si>
  <si>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</si>
  <si>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</si>
  <si>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</si>
  <si>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</si>
  <si>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</si>
  <si>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</si>
  <si>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</si>
  <si>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</si>
  <si>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</si>
  <si>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</si>
  <si>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</si>
  <si>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</si>
  <si>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</si>
  <si>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</si>
  <si>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</si>
  <si>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</si>
  <si>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</si>
  <si>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</si>
  <si>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</si>
  <si>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</si>
  <si>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</si>
  <si>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</si>
  <si>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</si>
  <si>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</si>
  <si>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</si>
  <si>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</si>
  <si>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</si>
  <si>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</si>
  <si>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</si>
  <si>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</si>
  <si>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</si>
  <si>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</si>
  <si>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</si>
  <si>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</si>
  <si>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</si>
  <si>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</si>
  <si>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</si>
  <si>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</si>
  <si>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</si>
  <si>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</si>
  <si>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</si>
  <si>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</si>
  <si>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</si>
  <si>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</si>
  <si>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</si>
  <si>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</si>
  <si>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</si>
  <si>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</si>
  <si>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</si>
  <si>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</si>
  <si>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</si>
  <si>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</si>
  <si>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</si>
  <si>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</si>
  <si>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</si>
  <si>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</si>
  <si>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</si>
  <si>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</si>
  <si>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</si>
  <si>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</si>
  <si>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</si>
  <si>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</si>
  <si>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</si>
  <si>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</si>
  <si>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</si>
  <si>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</si>
  <si>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</si>
  <si>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</si>
  <si>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</si>
  <si>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</si>
  <si>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</si>
  <si>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</si>
  <si>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</si>
  <si>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</si>
  <si>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</si>
  <si>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</si>
  <si>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</si>
  <si>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</si>
  <si>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</si>
  <si>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</si>
  <si>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</si>
  <si>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</si>
  <si>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</si>
  <si>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</si>
  <si>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</si>
  <si>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</si>
  <si>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</si>
  <si>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</si>
  <si>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</si>
  <si>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</si>
  <si>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</si>
  <si>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</si>
  <si>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</si>
  <si>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</si>
  <si>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</si>
  <si>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</si>
  <si>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</si>
  <si>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</si>
  <si>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</si>
  <si>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</si>
  <si>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</si>
  <si>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</si>
  <si>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</si>
  <si>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</si>
  <si>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</si>
  <si>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</si>
  <si>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</si>
  <si>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</si>
  <si>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</si>
  <si>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</si>
  <si>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</si>
  <si>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</si>
  <si>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</si>
  <si>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</si>
  <si>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</si>
  <si>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</si>
  <si>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</si>
  <si>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</si>
  <si>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</si>
  <si>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</si>
  <si>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</si>
  <si>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</si>
  <si>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</si>
  <si>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</si>
  <si>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</si>
  <si>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</si>
  <si>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</si>
  <si>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</si>
  <si>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</si>
  <si>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</si>
  <si>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</si>
  <si>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</si>
  <si>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</si>
  <si>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</si>
  <si>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</si>
  <si>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</si>
  <si>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</si>
  <si>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</si>
  <si>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</si>
  <si>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</si>
  <si>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</si>
  <si>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</si>
  <si>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</si>
  <si>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</si>
  <si>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</si>
  <si>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</si>
  <si>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</si>
  <si>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</si>
  <si>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</si>
  <si>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</si>
  <si>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</si>
  <si>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</si>
  <si>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</si>
  <si>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</si>
  <si>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</si>
  <si>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</si>
  <si>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</si>
  <si>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</si>
  <si>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</si>
  <si>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</si>
  <si>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</si>
  <si>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</si>
  <si>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</si>
  <si>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</si>
  <si>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</si>
  <si>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</si>
  <si>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</si>
  <si>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</si>
  <si>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</si>
  <si>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</si>
  <si>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</si>
  <si>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</si>
  <si>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</si>
  <si>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</si>
  <si>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</si>
  <si>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</si>
  <si>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</si>
  <si>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</si>
  <si>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</si>
  <si>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</si>
  <si>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</si>
  <si>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</si>
  <si>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</si>
  <si>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</si>
  <si>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</si>
  <si>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</si>
  <si>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</si>
  <si>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</si>
  <si>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</si>
  <si>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</si>
  <si>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</si>
  <si>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</si>
  <si>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</si>
  <si>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</si>
  <si>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</si>
  <si>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</si>
  <si>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</si>
  <si>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</si>
  <si>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</si>
  <si>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</si>
  <si>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</si>
  <si>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</si>
  <si>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</si>
  <si>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</si>
  <si>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</si>
  <si>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</si>
  <si>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</si>
  <si>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</si>
  <si>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</si>
  <si>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</si>
  <si>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</si>
  <si>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</si>
  <si>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</si>
  <si>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</si>
  <si>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</si>
  <si>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</si>
  <si>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</si>
  <si>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</si>
  <si>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</si>
  <si>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</si>
  <si>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</si>
  <si>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</si>
  <si>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</si>
  <si>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</si>
  <si>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</si>
  <si>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</si>
  <si>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</si>
  <si>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</si>
  <si>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</si>
  <si>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</si>
  <si>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</si>
  <si>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</si>
  <si>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</si>
  <si>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</si>
  <si>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</si>
  <si>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</si>
  <si>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</si>
  <si>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</si>
  <si>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</si>
  <si>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</si>
  <si>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</si>
  <si>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</si>
  <si>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</si>
  <si>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</si>
  <si>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</si>
  <si>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</si>
  <si>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</si>
  <si>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</si>
  <si>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</si>
  <si>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</si>
  <si>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</si>
  <si>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</si>
  <si>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</si>
  <si>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</si>
  <si>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</si>
  <si>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</si>
  <si>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</si>
  <si>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</si>
  <si>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</si>
  <si>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</si>
  <si>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</si>
  <si>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</si>
  <si>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</si>
  <si>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</si>
  <si>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</si>
  <si>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</si>
  <si>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</si>
  <si>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</si>
  <si>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</si>
  <si>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</si>
  <si>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</si>
  <si>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</si>
  <si>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</si>
  <si>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</si>
  <si>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</si>
  <si>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</si>
  <si>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</si>
  <si>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</si>
  <si>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</si>
  <si>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</si>
  <si>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</si>
  <si>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</si>
  <si>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</si>
  <si>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</si>
  <si>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</si>
  <si>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</si>
  <si>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</si>
  <si>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</si>
  <si>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</si>
  <si>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</si>
  <si>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</si>
  <si>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</si>
  <si>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</si>
  <si>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</si>
  <si>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</si>
  <si>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</si>
  <si>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</si>
  <si>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</si>
  <si>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</si>
  <si>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</si>
  <si>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</si>
  <si>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</si>
  <si>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</si>
  <si>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</si>
  <si>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</si>
  <si>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</si>
  <si>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</si>
  <si>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</si>
  <si>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</si>
  <si>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</si>
  <si>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</si>
  <si>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</si>
  <si>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</si>
  <si>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</si>
  <si>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</si>
  <si>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</si>
  <si>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</si>
  <si>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</si>
  <si>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</si>
  <si>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</si>
  <si>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</si>
  <si>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</si>
  <si>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</si>
  <si>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</si>
  <si>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</si>
  <si>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</si>
  <si>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</si>
  <si>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</si>
  <si>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</si>
  <si>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</si>
  <si>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</si>
  <si>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</si>
  <si>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</si>
  <si>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</si>
  <si>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</si>
  <si>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</si>
  <si>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</si>
  <si>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</si>
  <si>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</si>
  <si>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</si>
  <si>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</si>
  <si>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</si>
  <si>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</si>
  <si>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</si>
  <si>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</si>
  <si>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</si>
  <si>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</si>
  <si>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</si>
  <si>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</si>
  <si>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</si>
  <si>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</si>
  <si>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</si>
  <si>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</si>
  <si>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</si>
  <si>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</si>
  <si>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</si>
  <si>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</si>
  <si>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</si>
  <si>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</si>
  <si>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</si>
  <si>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</si>
  <si>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</si>
  <si>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</si>
  <si>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</si>
  <si>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</si>
  <si>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</si>
  <si>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</si>
  <si>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</si>
  <si>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</si>
  <si>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</si>
  <si>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</si>
  <si>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</si>
  <si>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</si>
  <si>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</si>
  <si>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</si>
  <si>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</si>
  <si>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</si>
  <si>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</si>
  <si>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</si>
  <si>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</si>
  <si>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</si>
  <si>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</si>
  <si>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</si>
  <si>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</si>
  <si>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</si>
  <si>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</si>
  <si>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</si>
  <si>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</si>
  <si>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</si>
  <si>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</si>
  <si>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</si>
  <si>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</si>
  <si>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</si>
  <si>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</si>
  <si>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</si>
  <si>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</si>
  <si>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</si>
  <si>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</si>
  <si>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</si>
  <si>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</si>
  <si>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</si>
  <si>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</si>
  <si>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</si>
  <si>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</si>
  <si>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</si>
  <si>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</si>
  <si>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</si>
  <si>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</si>
  <si>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</si>
  <si>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</si>
  <si>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</si>
  <si>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</si>
  <si>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</si>
  <si>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</si>
  <si>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</si>
  <si>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</si>
  <si>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</si>
  <si>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</si>
  <si>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</si>
  <si>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</si>
  <si>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</si>
  <si>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</si>
  <si>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</si>
  <si>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</si>
  <si>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</si>
  <si>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</si>
  <si>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</si>
  <si>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</si>
  <si>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</si>
  <si>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</si>
  <si>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</si>
  <si>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</si>
  <si>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</si>
  <si>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</si>
  <si>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</si>
  <si>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</si>
  <si>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</si>
  <si>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</si>
  <si>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</si>
  <si>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</si>
  <si>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</si>
  <si>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</si>
  <si>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</si>
  <si>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</si>
  <si>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</si>
  <si>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</si>
  <si>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</si>
  <si>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</si>
  <si>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</si>
  <si>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</si>
  <si>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</si>
  <si>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</si>
  <si>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</si>
  <si>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</si>
  <si>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</si>
  <si>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</si>
  <si>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</si>
  <si>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</si>
  <si>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</si>
  <si>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</si>
  <si>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</si>
  <si>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</si>
  <si>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</si>
  <si>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</si>
  <si>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</si>
  <si>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</si>
  <si>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</si>
  <si>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</si>
  <si>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</si>
  <si>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</si>
  <si>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</si>
  <si>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</si>
  <si>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</si>
  <si>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</si>
  <si>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</si>
  <si>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</si>
  <si>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</si>
  <si>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</si>
  <si>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</si>
  <si>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</si>
  <si>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</si>
  <si>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</si>
  <si>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</si>
  <si>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</si>
  <si>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</si>
  <si>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</si>
  <si>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</si>
  <si>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</si>
  <si>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</si>
  <si>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</si>
  <si>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</si>
  <si>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</si>
  <si>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</si>
  <si>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</si>
  <si>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</si>
  <si>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</si>
  <si>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</si>
  <si>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</si>
  <si>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</si>
  <si>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</si>
  <si>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</si>
  <si>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</si>
  <si>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</si>
  <si>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</si>
  <si>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</si>
  <si>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</si>
  <si>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</si>
  <si>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</si>
  <si>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</si>
  <si>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</si>
  <si>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</si>
  <si>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</si>
  <si>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</si>
  <si>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</si>
  <si>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</si>
  <si>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</si>
  <si>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</si>
  <si>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</si>
  <si>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</si>
  <si>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</si>
  <si>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</si>
  <si>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</si>
  <si>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</si>
  <si>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</si>
  <si>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</si>
  <si>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</si>
  <si>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</si>
  <si>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</si>
  <si>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</si>
  <si>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</si>
  <si>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</si>
  <si>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</si>
  <si>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</si>
  <si>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</si>
  <si>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</si>
  <si>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</si>
  <si>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</si>
  <si>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</si>
  <si>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</si>
  <si>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</si>
  <si>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</si>
  <si>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</si>
  <si>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</si>
  <si>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</si>
  <si>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</si>
  <si>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</si>
  <si>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</si>
  <si>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</si>
  <si>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</si>
  <si>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</si>
  <si>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</si>
  <si>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</si>
  <si>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</si>
  <si>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</si>
  <si>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</si>
  <si>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</si>
  <si>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</si>
  <si>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</si>
  <si>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</si>
  <si>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</si>
  <si>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</si>
  <si>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</si>
  <si>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</si>
  <si>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</si>
  <si>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</si>
  <si>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</si>
  <si>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</si>
  <si>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</si>
  <si>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</si>
  <si>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</si>
  <si>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</si>
  <si>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</si>
  <si>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</si>
  <si>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</si>
  <si>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</si>
  <si>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</si>
  <si>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</si>
  <si>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</si>
  <si>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</si>
  <si>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</si>
  <si>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</si>
  <si>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</si>
  <si>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</si>
  <si>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</si>
  <si>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</si>
  <si>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</si>
  <si>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</si>
  <si>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</si>
  <si>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</si>
  <si>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</si>
  <si>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</si>
  <si>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</si>
  <si>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</si>
  <si>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</si>
  <si>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</si>
  <si>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</si>
  <si>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</si>
  <si>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</si>
  <si>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</si>
  <si>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</si>
  <si>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</si>
  <si>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</si>
  <si>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</si>
  <si>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</si>
  <si>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</si>
  <si>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</si>
  <si>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</si>
  <si>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</si>
  <si>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</si>
  <si>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</si>
  <si>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</si>
  <si>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</si>
  <si>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</si>
  <si>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</si>
  <si>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</si>
  <si>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</si>
  <si>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</si>
  <si>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</si>
  <si>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</si>
  <si>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</si>
  <si>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</si>
  <si>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</si>
  <si>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</si>
  <si>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</si>
  <si>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</si>
  <si>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</si>
  <si>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</si>
  <si>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</si>
  <si>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</si>
  <si>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</si>
  <si>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</si>
  <si>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</si>
  <si>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</si>
  <si>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</si>
  <si>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</si>
  <si>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</si>
  <si>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</si>
  <si>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</si>
  <si>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</si>
  <si>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</si>
  <si>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</si>
  <si>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</si>
  <si>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</si>
  <si>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</si>
  <si>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</si>
  <si>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</si>
  <si>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</si>
  <si>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</si>
  <si>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</si>
  <si>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</si>
  <si>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</si>
  <si>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</si>
  <si>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</si>
  <si>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</si>
  <si>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</si>
  <si>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</si>
  <si>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</si>
  <si>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</si>
  <si>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</si>
  <si>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</si>
  <si>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</si>
  <si>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</si>
  <si>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</si>
  <si>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</si>
  <si>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</si>
  <si>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</si>
  <si>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</si>
  <si>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</si>
  <si>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</si>
  <si>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</si>
  <si>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</si>
  <si>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</si>
  <si>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</si>
  <si>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</si>
  <si>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</si>
  <si>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</si>
  <si>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</si>
  <si>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</si>
  <si>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</si>
  <si>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</si>
  <si>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</si>
  <si>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</si>
  <si>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</si>
  <si>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</si>
  <si>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</si>
  <si>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</si>
  <si>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</si>
  <si>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</si>
  <si>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</si>
  <si>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</si>
  <si>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</si>
  <si>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</si>
  <si>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</si>
  <si>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</si>
  <si>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</si>
  <si>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</si>
  <si>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</si>
  <si>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</si>
  <si>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</si>
  <si>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</si>
  <si>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</si>
  <si>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</si>
  <si>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</si>
  <si>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</si>
  <si>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</si>
  <si>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</si>
  <si>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</si>
  <si>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</si>
  <si>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</si>
  <si>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</si>
  <si>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</si>
  <si>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</si>
  <si>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</si>
  <si>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</si>
  <si>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</si>
  <si>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</si>
  <si>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</si>
  <si>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</si>
  <si>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</si>
  <si>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</si>
  <si>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</si>
  <si>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</si>
  <si>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</si>
  <si>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</si>
  <si>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</si>
  <si>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</si>
  <si>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</si>
  <si>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</si>
  <si>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</si>
  <si>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</si>
  <si>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</si>
  <si>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</si>
  <si>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</si>
  <si>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</si>
  <si>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</si>
  <si>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</si>
  <si>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</si>
  <si>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</si>
  <si>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</si>
  <si>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</si>
  <si>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</si>
  <si>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</si>
  <si>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</si>
  <si>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</si>
  <si>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</si>
  <si>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</si>
  <si>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</si>
  <si>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</si>
  <si>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</si>
  <si>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</si>
  <si>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</si>
  <si>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</si>
  <si>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</si>
  <si>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</si>
  <si>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</si>
  <si>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</si>
  <si>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</si>
  <si>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</si>
  <si>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</si>
  <si>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</si>
  <si>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</si>
  <si>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</si>
  <si>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</si>
  <si>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</si>
  <si>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</si>
  <si>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</si>
  <si>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</si>
  <si>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</si>
  <si>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</si>
  <si>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</si>
  <si>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</si>
  <si>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</si>
  <si>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</si>
  <si>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</si>
  <si>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</si>
  <si>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</si>
  <si>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</si>
  <si>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</si>
  <si>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</si>
  <si>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</si>
  <si>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</si>
  <si>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</si>
  <si>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</si>
  <si>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</si>
  <si>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</si>
  <si>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</si>
  <si>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</si>
  <si>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</si>
  <si>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</si>
  <si>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</si>
  <si>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</si>
  <si>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</si>
  <si>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</si>
  <si>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</si>
  <si>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</si>
  <si>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</si>
  <si>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</si>
  <si>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</si>
  <si>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</si>
  <si>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</si>
  <si>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</si>
  <si>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</si>
  <si>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</si>
  <si>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</si>
  <si>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</si>
  <si>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</si>
  <si>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</si>
  <si>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</si>
  <si>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</si>
  <si>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</si>
  <si>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</si>
  <si>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</si>
  <si>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</si>
  <si>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</si>
  <si>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</si>
  <si>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</si>
  <si>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</si>
  <si>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</si>
  <si>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</si>
  <si>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</si>
  <si>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</si>
  <si>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</si>
  <si>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</si>
  <si>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</si>
  <si>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</si>
  <si>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</si>
  <si>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</si>
  <si>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</si>
  <si>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</si>
  <si>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</si>
  <si>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</si>
  <si>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</si>
  <si>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</si>
  <si>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</si>
  <si>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</si>
  <si>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</si>
  <si>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</si>
  <si>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</si>
  <si>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</si>
  <si>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</si>
  <si>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</si>
  <si>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</si>
  <si>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</si>
  <si>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</si>
  <si>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</si>
  <si>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</si>
  <si>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</si>
  <si>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</si>
  <si>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</si>
  <si>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</si>
  <si>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</si>
  <si>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</si>
  <si>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</si>
  <si>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</si>
  <si>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</si>
  <si>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</si>
  <si>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</si>
  <si>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</si>
  <si>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</si>
  <si>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</si>
  <si>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</si>
  <si>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</si>
  <si>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</si>
  <si>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</si>
  <si>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</si>
  <si>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</si>
  <si>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</si>
  <si>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</si>
  <si>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</si>
  <si>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</si>
  <si>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</si>
  <si>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</si>
  <si>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</si>
  <si>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</si>
  <si>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</si>
  <si>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</si>
  <si>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</si>
  <si>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</si>
  <si>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</si>
  <si>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</si>
  <si>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</si>
  <si>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</si>
  <si>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</si>
  <si>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</si>
  <si>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</si>
  <si>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</si>
  <si>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</si>
  <si>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</si>
  <si>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</si>
  <si>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</si>
  <si>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</si>
  <si>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</si>
  <si>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</si>
  <si>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</si>
  <si>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</si>
  <si>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</si>
  <si>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</si>
  <si>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</si>
  <si>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</si>
  <si>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</si>
  <si>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</si>
  <si>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</si>
  <si>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</si>
  <si>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</si>
  <si>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</si>
  <si>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</si>
  <si>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</si>
  <si>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</si>
  <si>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</si>
  <si>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</si>
  <si>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</si>
  <si>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</si>
  <si>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</si>
  <si>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</si>
  <si>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</si>
  <si>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</si>
  <si>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</si>
  <si>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</si>
  <si>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</si>
  <si>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</si>
  <si>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</si>
  <si>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</si>
  <si>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</si>
  <si>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</si>
  <si>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</si>
  <si>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</si>
  <si>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</si>
  <si>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</si>
  <si>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</si>
  <si>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</si>
  <si>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</si>
  <si>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</si>
  <si>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</si>
  <si>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</si>
  <si>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</si>
  <si>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</si>
  <si>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</si>
  <si>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</si>
  <si>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</si>
  <si>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</si>
  <si>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</si>
  <si>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</si>
  <si>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</si>
  <si>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</si>
  <si>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</si>
  <si>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</si>
  <si>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</si>
  <si>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</si>
  <si>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</si>
  <si>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</si>
  <si>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</si>
  <si>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</si>
  <si>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</si>
  <si>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</si>
  <si>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</si>
  <si>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</si>
  <si>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</si>
  <si>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</si>
  <si>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</si>
  <si>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</si>
  <si>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</si>
  <si>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</si>
  <si>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</si>
  <si>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</si>
  <si>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</si>
  <si>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</si>
  <si>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</si>
  <si>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</si>
  <si>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</si>
  <si>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</si>
  <si>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</si>
  <si>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</si>
  <si>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</si>
  <si>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</si>
  <si>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</si>
  <si>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</si>
  <si>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</si>
  <si>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</si>
  <si>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</si>
  <si>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</si>
  <si>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</si>
  <si>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</si>
  <si>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</si>
  <si>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</si>
  <si>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</si>
  <si>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</si>
  <si>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</si>
  <si>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</si>
  <si>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</si>
  <si>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</si>
  <si>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</si>
  <si>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</si>
  <si>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</si>
  <si>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</si>
  <si>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</si>
  <si>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</si>
  <si>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</si>
  <si>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</si>
  <si>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</si>
  <si>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</si>
  <si>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</si>
  <si>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</si>
  <si>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</si>
  <si>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</si>
  <si>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</si>
  <si>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</si>
  <si>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</si>
  <si>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</si>
  <si>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</si>
  <si>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</si>
  <si>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</si>
  <si>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</si>
  <si>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</si>
  <si>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</si>
  <si>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</si>
  <si>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</si>
  <si>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</si>
  <si>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</si>
  <si>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</si>
  <si>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</si>
  <si>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</si>
  <si>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</si>
  <si>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</si>
  <si>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</si>
  <si>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</si>
  <si>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</si>
  <si>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</si>
  <si>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</si>
  <si>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</si>
  <si>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</si>
  <si>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</si>
  <si>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</si>
  <si>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</si>
  <si>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</si>
  <si>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</si>
  <si>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</si>
  <si>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</si>
  <si>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</si>
  <si>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</si>
  <si>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</si>
  <si>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</si>
  <si>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</si>
  <si>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</si>
  <si>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</si>
  <si>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</si>
  <si>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</si>
  <si>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</si>
  <si>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</si>
  <si>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</si>
  <si>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</si>
  <si>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</si>
  <si>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</si>
  <si>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</si>
  <si>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</si>
  <si>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</si>
  <si>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</si>
  <si>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</si>
  <si>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</si>
  <si>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</si>
  <si>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</si>
  <si>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</si>
  <si>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</si>
  <si>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</si>
  <si>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</si>
  <si>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</si>
  <si>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</si>
  <si>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</si>
  <si>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</si>
  <si>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</si>
  <si>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</si>
  <si>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</si>
  <si>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</si>
  <si>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</si>
  <si>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</si>
  <si>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</si>
  <si>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</si>
  <si>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</si>
  <si>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</si>
  <si>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</si>
  <si>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</si>
  <si>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</si>
  <si>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</si>
  <si>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</si>
  <si>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</si>
  <si>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</si>
  <si>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</si>
  <si>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</si>
  <si>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</si>
  <si>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</si>
  <si>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</si>
  <si>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</si>
  <si>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</si>
  <si>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</si>
  <si>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</si>
  <si>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</si>
  <si>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</si>
  <si>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</si>
  <si>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</si>
  <si>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</si>
  <si>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</si>
  <si>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</si>
  <si>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</si>
  <si>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</si>
  <si>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</si>
  <si>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</si>
  <si>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</si>
  <si>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</si>
  <si>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</si>
  <si>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</si>
  <si>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</si>
  <si>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</si>
  <si>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</si>
  <si>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</si>
  <si>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</si>
  <si>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</si>
  <si>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</si>
  <si>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</si>
  <si>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</si>
  <si>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</si>
  <si>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</si>
  <si>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</si>
  <si>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</si>
  <si>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</si>
  <si>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</si>
  <si>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</si>
  <si>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</si>
  <si>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</si>
  <si>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</si>
  <si>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</si>
  <si>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</si>
  <si>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</si>
  <si>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</si>
  <si>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</si>
  <si>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</si>
  <si>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</si>
  <si>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</si>
  <si>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</si>
  <si>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</si>
  <si>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</si>
  <si>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</si>
  <si>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</si>
  <si>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</si>
  <si>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</si>
  <si>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</si>
  <si>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</si>
  <si>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</si>
  <si>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</si>
  <si>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</si>
  <si>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</si>
  <si>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</si>
  <si>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</si>
  <si>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</si>
  <si>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</si>
  <si>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</si>
  <si>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</si>
  <si>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</si>
  <si>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</si>
  <si>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</si>
  <si>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</si>
  <si>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</si>
  <si>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</si>
  <si>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</si>
  <si>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</si>
  <si>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</si>
  <si>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</si>
  <si>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</si>
  <si>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</si>
  <si>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</si>
  <si>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</si>
  <si>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</si>
  <si>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</si>
  <si>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</si>
  <si>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</si>
  <si>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</si>
  <si>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</si>
  <si>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</si>
  <si>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</si>
  <si>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</si>
  <si>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</si>
  <si>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</si>
  <si>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</si>
  <si>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</si>
  <si>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</si>
  <si>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</si>
  <si>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</si>
  <si>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</si>
  <si>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</si>
  <si>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</si>
  <si>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</si>
  <si>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</si>
  <si>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</si>
  <si>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</si>
  <si>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</si>
  <si>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</si>
  <si>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</si>
  <si>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</si>
  <si>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</si>
  <si>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</si>
  <si>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</si>
  <si>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</si>
  <si>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</si>
  <si>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</si>
  <si>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</si>
  <si>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</si>
  <si>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</si>
  <si>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</si>
  <si>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</si>
  <si>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</si>
  <si>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</si>
  <si>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</si>
  <si>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</si>
  <si>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</si>
  <si>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</si>
  <si>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</si>
  <si>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</si>
  <si>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</si>
  <si>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</si>
  <si>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</si>
  <si>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</si>
  <si>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</si>
  <si>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</si>
  <si>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</si>
  <si>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</si>
  <si>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</si>
  <si>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</si>
  <si>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</si>
  <si>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</si>
  <si>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</si>
  <si>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</si>
  <si>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</si>
  <si>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</si>
  <si>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</si>
  <si>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</si>
  <si>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</si>
  <si>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</si>
  <si>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</si>
  <si>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</si>
  <si>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</si>
  <si>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</si>
  <si>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</si>
  <si>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</si>
  <si>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</si>
  <si>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</si>
  <si>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</si>
  <si>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</si>
  <si>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</si>
  <si>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</si>
  <si>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</si>
  <si>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</si>
  <si>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</si>
  <si>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</si>
  <si>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</si>
  <si>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</si>
  <si>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</si>
  <si>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</si>
  <si>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</si>
  <si>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</si>
  <si>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</si>
  <si>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</si>
  <si>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</si>
  <si>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</si>
  <si>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</si>
  <si>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</si>
  <si>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</si>
  <si>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</si>
  <si>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</si>
  <si>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</si>
  <si>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</si>
  <si>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</si>
  <si>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</si>
  <si>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</si>
  <si>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</si>
  <si>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</si>
  <si>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</si>
  <si>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</si>
  <si>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</si>
  <si>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</si>
  <si>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</si>
  <si>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</si>
  <si>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</si>
  <si>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</si>
  <si>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</si>
  <si>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</si>
  <si>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</si>
  <si>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</si>
  <si>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</si>
  <si>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</si>
  <si>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</si>
  <si>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</si>
  <si>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</si>
  <si>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</si>
  <si>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</si>
  <si>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</si>
  <si>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</si>
  <si>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</si>
  <si>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</si>
  <si>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</si>
  <si>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</si>
  <si>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</si>
  <si>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</si>
  <si>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</si>
  <si>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</si>
  <si>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</si>
  <si>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</si>
  <si>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</si>
  <si>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</si>
  <si>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</si>
  <si>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</si>
  <si>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</si>
  <si>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</si>
  <si>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</si>
  <si>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</si>
  <si>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</si>
  <si>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</si>
  <si>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</si>
  <si>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</si>
  <si>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</si>
  <si>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</si>
  <si>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</si>
  <si>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</si>
  <si>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</si>
  <si>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</si>
  <si>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</si>
  <si>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</si>
  <si>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</si>
  <si>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</si>
  <si>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</si>
  <si>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</si>
  <si>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</si>
  <si>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</si>
  <si>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</si>
  <si>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</si>
  <si>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</si>
  <si>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</si>
  <si>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</si>
  <si>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</si>
  <si>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</si>
  <si>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</si>
  <si>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</si>
  <si>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</si>
  <si>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</si>
  <si>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</si>
  <si>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</si>
  <si>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</si>
  <si>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</si>
  <si>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</si>
  <si>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</si>
  <si>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</si>
  <si>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</si>
  <si>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</si>
  <si>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</si>
  <si>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</si>
  <si>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</si>
  <si>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</si>
  <si>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</si>
  <si>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</si>
  <si>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</si>
  <si>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</si>
  <si>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</si>
  <si>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</si>
  <si>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</si>
  <si>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</si>
  <si>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</si>
  <si>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</si>
  <si>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</si>
  <si>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</si>
  <si>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</si>
  <si>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</si>
  <si>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</si>
  <si>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</si>
  <si>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</si>
  <si>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</si>
  <si>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</si>
  <si>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</si>
  <si>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</si>
  <si>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</si>
  <si>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</si>
  <si>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</si>
  <si>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</si>
  <si>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</si>
  <si>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</si>
  <si>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</si>
  <si>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</si>
  <si>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</si>
  <si>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</si>
  <si>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</si>
  <si>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</si>
  <si>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</si>
  <si>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</si>
  <si>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</si>
  <si>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</si>
  <si>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</si>
  <si>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</si>
  <si>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</si>
  <si>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</si>
  <si>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</si>
  <si>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</si>
  <si>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</si>
  <si>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</si>
  <si>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</si>
  <si>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</si>
  <si>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</si>
  <si>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</si>
  <si>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</si>
  <si>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</si>
  <si>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</si>
  <si>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</si>
  <si>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</si>
  <si>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</si>
  <si>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</si>
  <si>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</si>
  <si>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</si>
  <si>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</si>
  <si>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</si>
  <si>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</si>
  <si>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</si>
  <si>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</si>
  <si>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</si>
  <si>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</si>
  <si>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</si>
  <si>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</si>
  <si>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</si>
  <si>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</si>
  <si>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</si>
  <si>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</si>
  <si>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</si>
  <si>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</si>
  <si>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</si>
  <si>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</si>
  <si>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</si>
  <si>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</si>
  <si>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</si>
  <si>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</si>
  <si>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</si>
  <si>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</si>
  <si>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</si>
  <si>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</si>
  <si>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</si>
  <si>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</si>
  <si>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</si>
  <si>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</si>
  <si>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</si>
  <si>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</si>
  <si>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</si>
  <si>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</si>
  <si>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</si>
  <si>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</si>
  <si>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</si>
  <si>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</si>
  <si>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</si>
  <si>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</si>
  <si>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</si>
  <si>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</si>
  <si>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</si>
  <si>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</si>
  <si>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</si>
  <si>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</si>
  <si>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</si>
  <si>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</si>
  <si>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</si>
  <si>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</si>
  <si>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</si>
  <si>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</si>
  <si>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</si>
  <si>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</si>
  <si>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</si>
  <si>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</si>
  <si>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</si>
  <si>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</si>
  <si>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</si>
  <si>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</si>
  <si>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</si>
  <si>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</si>
  <si>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</si>
  <si>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</si>
  <si>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</si>
  <si>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</si>
  <si>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</si>
  <si>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</si>
  <si>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</si>
  <si>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</si>
  <si>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</si>
  <si>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</si>
  <si>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</si>
  <si>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</si>
  <si>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</si>
  <si>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</si>
  <si>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</si>
  <si>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</si>
  <si>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</si>
  <si>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</si>
  <si>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</si>
  <si>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</si>
  <si>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</si>
  <si>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</si>
  <si>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</si>
  <si>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</si>
  <si>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</si>
  <si>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</si>
  <si>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</si>
  <si>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</si>
  <si>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</si>
  <si>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</si>
  <si>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</si>
  <si>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</si>
  <si>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</si>
  <si>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</si>
  <si>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</si>
  <si>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</si>
  <si>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</si>
  <si>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</si>
  <si>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</si>
  <si>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</si>
  <si>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</si>
  <si>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</si>
  <si>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</si>
  <si>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</si>
  <si>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</si>
  <si>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</si>
  <si>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</si>
  <si>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</si>
  <si>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</si>
  <si>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</si>
  <si>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</si>
  <si>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</si>
  <si>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</si>
  <si>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</si>
  <si>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</si>
  <si>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</si>
  <si>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</si>
  <si>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</si>
  <si>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</si>
  <si>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</si>
  <si>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</si>
  <si>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</si>
  <si>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</si>
  <si>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</si>
  <si>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</si>
  <si>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</si>
  <si>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</si>
  <si>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</si>
  <si>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</si>
  <si>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</si>
  <si>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</si>
  <si>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</si>
  <si>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</si>
  <si>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</si>
  <si>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</si>
  <si>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</si>
  <si>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</si>
  <si>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</si>
  <si>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</si>
  <si>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</si>
  <si>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</si>
  <si>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</si>
  <si>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</si>
  <si>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</si>
  <si>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</si>
  <si>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</si>
  <si>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</si>
  <si>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</si>
  <si>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</si>
  <si>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</si>
  <si>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</si>
  <si>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</si>
  <si>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</si>
  <si>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</si>
  <si>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</si>
  <si>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</si>
  <si>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</si>
  <si>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</si>
  <si>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</si>
  <si>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</si>
  <si>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</si>
  <si>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</si>
  <si>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</si>
  <si>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</si>
  <si>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</si>
  <si>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</si>
  <si>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</si>
  <si>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</si>
  <si>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</si>
  <si>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</si>
  <si>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</si>
  <si>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</si>
  <si>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</si>
  <si>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</si>
  <si>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</si>
  <si>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</si>
  <si>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</si>
  <si>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</si>
  <si>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</si>
  <si>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</si>
  <si>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</si>
  <si>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</si>
  <si>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</si>
  <si>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</si>
  <si>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</si>
  <si>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</si>
  <si>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</si>
  <si>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</si>
  <si>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</si>
  <si>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</si>
  <si>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</si>
  <si>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</si>
  <si>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</si>
  <si>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</si>
  <si>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</si>
  <si>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</si>
  <si>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</si>
  <si>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</si>
  <si>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</si>
  <si>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</si>
  <si>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</si>
  <si>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</si>
  <si>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</si>
  <si>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</si>
  <si>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</si>
  <si>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</si>
  <si>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</si>
  <si>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</si>
  <si>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</si>
  <si>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</si>
  <si>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</si>
  <si>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</si>
  <si>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</si>
  <si>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</si>
  <si>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</si>
  <si>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</si>
  <si>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</si>
  <si>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</si>
  <si>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</si>
  <si>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</si>
  <si>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</si>
  <si>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</si>
  <si>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</si>
  <si>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</si>
  <si>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</si>
  <si>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</si>
  <si>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</si>
  <si>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</si>
  <si>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</si>
  <si>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</si>
  <si>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</si>
  <si>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</si>
  <si>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</si>
  <si>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</si>
  <si>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</si>
  <si>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</si>
  <si>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</si>
  <si>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</si>
  <si>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</si>
  <si>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</si>
  <si>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</si>
  <si>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</si>
  <si>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</si>
  <si>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</si>
  <si>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</si>
  <si>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</si>
  <si>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</si>
  <si>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</si>
  <si>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</si>
  <si>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</si>
  <si>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</si>
  <si>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</si>
  <si>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</si>
  <si>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</si>
  <si>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</si>
  <si>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</si>
  <si>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</si>
  <si>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</si>
  <si>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</si>
  <si>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</si>
  <si>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</si>
  <si>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</si>
  <si>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</si>
  <si>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</si>
  <si>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</si>
  <si>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</si>
  <si>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</si>
  <si>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</si>
  <si>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</si>
  <si>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</si>
  <si>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</si>
  <si>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</si>
  <si>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</si>
  <si>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</si>
  <si>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</si>
  <si>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</si>
  <si>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</si>
  <si>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</si>
  <si>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</si>
  <si>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</si>
  <si>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</si>
  <si>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</si>
  <si>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</si>
  <si>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</si>
  <si>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</si>
  <si>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</si>
  <si>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</si>
  <si>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</si>
  <si>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</si>
  <si>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</si>
  <si>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</si>
  <si>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</si>
  <si>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</si>
  <si>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</si>
  <si>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</si>
  <si>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</si>
  <si>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</si>
  <si>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</si>
  <si>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</si>
  <si>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</si>
  <si>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</si>
  <si>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</si>
  <si>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</si>
  <si>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</si>
  <si>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</si>
  <si>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</si>
  <si>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</si>
  <si>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</si>
  <si>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</si>
  <si>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</si>
  <si>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</si>
  <si>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</si>
  <si>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</si>
  <si>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</si>
  <si>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</si>
  <si>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</si>
  <si>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</si>
  <si>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</si>
  <si>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</si>
  <si>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</si>
  <si>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</si>
  <si>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</si>
  <si>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</si>
  <si>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</si>
  <si>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</si>
  <si>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</si>
  <si>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</si>
  <si>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</si>
  <si>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</si>
  <si>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</si>
  <si>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</si>
  <si>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</si>
  <si>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</si>
  <si>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</si>
  <si>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</si>
  <si>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</si>
  <si>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</si>
  <si>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</si>
  <si>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</si>
  <si>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</si>
  <si>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</si>
  <si>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</si>
  <si>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</si>
  <si>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</si>
  <si>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</si>
  <si>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</si>
  <si>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</si>
  <si>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</si>
  <si>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</si>
  <si>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</si>
  <si>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</si>
  <si>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</si>
  <si>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</si>
  <si>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</si>
  <si>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</si>
  <si>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</si>
  <si>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</si>
  <si>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</si>
  <si>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</si>
  <si>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</si>
  <si>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</si>
  <si>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</si>
  <si>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</si>
  <si>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</si>
  <si>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</si>
  <si>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</si>
  <si>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</si>
  <si>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</si>
  <si>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</si>
  <si>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</si>
  <si>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</si>
  <si>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</si>
  <si>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</si>
  <si>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</si>
  <si>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</si>
  <si>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</si>
  <si>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</si>
  <si>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</si>
  <si>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</si>
  <si>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</si>
  <si>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</si>
  <si>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</si>
  <si>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</si>
  <si>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</si>
  <si>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</si>
  <si>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</si>
  <si>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</si>
  <si>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</si>
  <si>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</si>
  <si>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</si>
  <si>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</si>
  <si>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</si>
  <si>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</si>
  <si>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</si>
  <si>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</si>
  <si>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</si>
  <si>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</si>
  <si>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</si>
  <si>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</si>
  <si>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</si>
  <si>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</si>
  <si>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</si>
  <si>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</si>
  <si>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</si>
  <si>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</si>
  <si>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</si>
  <si>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</si>
  <si>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</si>
  <si>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</si>
  <si>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</si>
  <si>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</si>
  <si>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</si>
  <si>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</si>
  <si>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</si>
  <si>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</si>
  <si>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</si>
  <si>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</si>
  <si>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</si>
  <si>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</si>
  <si>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</si>
  <si>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</si>
  <si>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</si>
  <si>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</si>
  <si>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</si>
  <si>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</si>
  <si>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</si>
  <si>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</si>
  <si>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</si>
  <si>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</si>
  <si>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</si>
  <si>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</si>
  <si>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</si>
  <si>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</si>
  <si>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</si>
  <si>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</si>
  <si>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</si>
  <si>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</si>
  <si>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</si>
  <si>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</si>
  <si>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</si>
  <si>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</si>
  <si>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</si>
  <si>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</si>
  <si>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</si>
  <si>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</si>
  <si>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</si>
  <si>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</si>
  <si>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</si>
  <si>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</si>
  <si>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</si>
  <si>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</si>
  <si>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</si>
  <si>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</si>
  <si>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</si>
  <si>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</si>
  <si>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</si>
  <si>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</si>
  <si>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</si>
  <si>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</si>
  <si>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</si>
  <si>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</si>
  <si>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</si>
  <si>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</si>
  <si>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</si>
  <si>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</si>
  <si>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</si>
  <si>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</si>
  <si>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</si>
  <si>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</si>
  <si>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</si>
  <si>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</si>
  <si>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</si>
  <si>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</si>
  <si>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</si>
  <si>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</si>
  <si>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</si>
  <si>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</si>
  <si>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</si>
  <si>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</si>
  <si>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</si>
  <si>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</si>
  <si>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</si>
  <si>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</si>
  <si>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</si>
  <si>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</si>
  <si>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</si>
  <si>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</si>
  <si>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</si>
  <si>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</si>
  <si>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</si>
  <si>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</si>
  <si>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</si>
  <si>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</si>
  <si>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</si>
  <si>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</si>
  <si>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</si>
  <si>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</si>
  <si>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</si>
  <si>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</si>
  <si>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</si>
  <si>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</si>
  <si>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</si>
  <si>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</si>
  <si>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</si>
  <si>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</si>
  <si>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</si>
  <si>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</si>
  <si>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</si>
  <si>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</si>
  <si>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</si>
  <si>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</si>
  <si>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</si>
  <si>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</si>
  <si>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</si>
  <si>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</si>
  <si>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</si>
  <si>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</si>
  <si>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</si>
  <si>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</si>
  <si>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</si>
  <si>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</si>
  <si>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</si>
  <si>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</si>
  <si>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</si>
  <si>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</si>
  <si>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</si>
  <si>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</si>
  <si>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</si>
  <si>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</si>
  <si>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</si>
  <si>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</si>
  <si>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</si>
  <si>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</si>
  <si>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</si>
  <si>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</si>
  <si>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</si>
  <si>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</si>
  <si>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</si>
  <si>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</si>
  <si>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</si>
  <si>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</si>
  <si>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</si>
  <si>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</si>
  <si>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</si>
  <si>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</si>
  <si>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</si>
  <si>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</si>
  <si>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</si>
  <si>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</si>
  <si>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</si>
  <si>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</si>
  <si>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</si>
  <si>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</si>
  <si>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</si>
  <si>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</si>
  <si>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</si>
  <si>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</si>
  <si>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</si>
  <si>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</si>
  <si>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</si>
  <si>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</si>
  <si>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</si>
  <si>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</si>
  <si>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</si>
  <si>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</si>
  <si>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</si>
  <si>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</si>
  <si>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</si>
  <si>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</si>
  <si>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</si>
  <si>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</si>
  <si>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</si>
  <si>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</si>
  <si>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</si>
  <si>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</si>
  <si>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</si>
  <si>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</si>
  <si>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</si>
  <si>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</si>
  <si>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</si>
  <si>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</si>
  <si>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</si>
  <si>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</si>
  <si>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</si>
  <si>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</si>
  <si>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</si>
  <si>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</si>
  <si>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</si>
  <si>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</si>
  <si>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</si>
  <si>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</si>
  <si>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</si>
  <si>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</si>
  <si>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</si>
  <si>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</si>
  <si>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</si>
  <si>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</si>
  <si>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</si>
  <si>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</si>
  <si>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</si>
  <si>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</si>
  <si>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</si>
  <si>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</si>
  <si>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</si>
  <si>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</si>
  <si>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</si>
  <si>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</si>
  <si>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</si>
  <si>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</si>
  <si>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</si>
  <si>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</si>
  <si>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</si>
  <si>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</si>
  <si>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</si>
  <si>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</si>
  <si>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</si>
  <si>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</si>
  <si>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</si>
  <si>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</si>
  <si>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</si>
  <si>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</si>
  <si>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</si>
  <si>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</si>
  <si>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</si>
  <si>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</si>
  <si>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</si>
  <si>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</si>
  <si>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</si>
  <si>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</si>
  <si>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</si>
  <si>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</si>
  <si>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</si>
  <si>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</si>
  <si>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</si>
  <si>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</si>
  <si>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</si>
  <si>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</si>
  <si>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</si>
  <si>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</si>
  <si>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</si>
  <si>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</si>
  <si>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</si>
  <si>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</si>
  <si>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</si>
  <si>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</si>
  <si>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</si>
  <si>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</si>
  <si>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</si>
  <si>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</si>
  <si>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</si>
  <si>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</si>
  <si>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</si>
  <si>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</si>
  <si>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</si>
  <si>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</si>
  <si>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</si>
  <si>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</si>
  <si>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</si>
  <si>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</si>
  <si>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</si>
  <si>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</si>
  <si>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</si>
  <si>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</si>
  <si>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</si>
  <si>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</si>
  <si>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</si>
  <si>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</si>
  <si>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</si>
  <si>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</si>
  <si>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</si>
  <si>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</si>
  <si>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</si>
  <si>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</si>
  <si>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</si>
  <si>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</si>
  <si>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</si>
  <si>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</si>
  <si>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</si>
  <si>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</si>
  <si>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</si>
  <si>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</si>
  <si>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</si>
  <si>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</si>
  <si>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</si>
  <si>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</si>
  <si>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</si>
  <si>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</si>
  <si>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</si>
  <si>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</si>
  <si>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</si>
  <si>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</si>
  <si>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</si>
  <si>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</si>
  <si>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</si>
  <si>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</si>
  <si>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</si>
  <si>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</si>
  <si>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</si>
  <si>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</si>
  <si>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</si>
  <si>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</si>
  <si>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</si>
  <si>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</si>
  <si>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</si>
  <si>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</si>
  <si>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</si>
  <si>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</si>
  <si>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</si>
  <si>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</si>
  <si>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</si>
  <si>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</si>
  <si>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</si>
  <si>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</si>
  <si>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</si>
  <si>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</si>
  <si>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</si>
  <si>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</si>
  <si>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</si>
  <si>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</si>
  <si>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</si>
  <si>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</si>
  <si>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</si>
  <si>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</si>
  <si>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</si>
  <si>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</si>
  <si>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</si>
  <si>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</si>
  <si>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</si>
  <si>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</si>
  <si>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</si>
  <si>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</si>
  <si>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</si>
  <si>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</si>
  <si>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</si>
  <si>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</si>
  <si>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</si>
  <si>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</si>
  <si>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</si>
  <si>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</si>
  <si>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</si>
  <si>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</si>
  <si>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</si>
  <si>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</si>
  <si>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</si>
  <si>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</si>
  <si>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</si>
  <si>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</si>
  <si>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</si>
  <si>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</si>
  <si>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</si>
  <si>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</si>
  <si>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</si>
  <si>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</si>
  <si>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</si>
  <si>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</si>
  <si>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</si>
  <si>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</si>
  <si>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</si>
  <si>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</si>
  <si>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</si>
  <si>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</si>
  <si>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</si>
  <si>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</si>
  <si>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</si>
  <si>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</si>
  <si>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</si>
  <si>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</si>
  <si>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</si>
  <si>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</si>
  <si>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</si>
  <si>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</si>
  <si>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</si>
  <si>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</si>
  <si>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</si>
  <si>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</si>
  <si>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</si>
  <si>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</si>
  <si>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</si>
  <si>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</si>
  <si>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</si>
  <si>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</si>
  <si>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</si>
  <si>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</si>
  <si>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</si>
  <si>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</si>
  <si>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</si>
  <si>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</si>
  <si>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</si>
  <si>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</si>
  <si>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</si>
  <si>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</si>
  <si>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</si>
  <si>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</si>
  <si>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</si>
  <si>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</si>
  <si>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</si>
  <si>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</si>
  <si>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</si>
  <si>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</si>
  <si>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</si>
  <si>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</si>
  <si>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</si>
  <si>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</si>
  <si>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</si>
  <si>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</si>
  <si>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</si>
  <si>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</si>
  <si>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</si>
  <si>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</si>
  <si>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</si>
  <si>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</si>
  <si>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</si>
  <si>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</si>
  <si>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</si>
  <si>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</si>
  <si>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</si>
  <si>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</si>
  <si>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</si>
  <si>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</si>
  <si>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</si>
  <si>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</si>
  <si>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</si>
  <si>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</si>
  <si>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</si>
  <si>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</si>
  <si>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</si>
  <si>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</si>
  <si>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</si>
  <si>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</si>
  <si>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</si>
  <si>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</si>
  <si>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</si>
  <si>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</si>
  <si>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</si>
  <si>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</si>
  <si>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</si>
  <si>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</si>
  <si>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</si>
  <si>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</si>
  <si>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</si>
  <si>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</si>
  <si>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</si>
  <si>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</si>
  <si>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</si>
  <si>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</si>
  <si>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</si>
  <si>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</si>
  <si>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</si>
  <si>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</si>
  <si>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</si>
  <si>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</si>
  <si>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</si>
  <si>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</si>
  <si>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</si>
  <si>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</si>
  <si>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</si>
  <si>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</si>
  <si>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</si>
  <si>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</si>
  <si>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</si>
  <si>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</si>
  <si>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</si>
  <si>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</si>
  <si>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</si>
  <si>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</si>
  <si>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</si>
  <si>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</si>
  <si>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</si>
  <si>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</si>
  <si>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</si>
  <si>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</si>
  <si>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</si>
  <si>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</si>
  <si>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</si>
  <si>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</si>
  <si>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</si>
  <si>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</si>
  <si>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</si>
  <si>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</si>
  <si>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</si>
  <si>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</si>
  <si>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</si>
  <si>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</si>
  <si>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</si>
  <si>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</si>
  <si>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</si>
  <si>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</si>
  <si>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</si>
  <si>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</si>
  <si>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</si>
  <si>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</si>
  <si>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</si>
  <si>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</si>
  <si>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</si>
  <si>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</si>
  <si>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</si>
  <si>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</si>
  <si>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</si>
  <si>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</si>
  <si>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</si>
  <si>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</si>
  <si>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</si>
  <si>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</si>
  <si>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</si>
  <si>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</si>
  <si>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</si>
  <si>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</si>
  <si>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</si>
  <si>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</si>
  <si>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</si>
  <si>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</si>
  <si>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</si>
  <si>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</si>
  <si>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</si>
  <si>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</si>
  <si>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</si>
  <si>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</si>
  <si>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</si>
  <si>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</si>
  <si>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</si>
  <si>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</si>
  <si>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</si>
  <si>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</si>
  <si>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</si>
  <si>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</si>
  <si>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</si>
  <si>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</si>
  <si>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</si>
  <si>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</si>
  <si>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</si>
  <si>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</si>
  <si>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</si>
  <si>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</si>
  <si>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</si>
  <si>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</si>
  <si>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</si>
  <si>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</si>
  <si>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</si>
  <si>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</si>
  <si>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</si>
  <si>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</si>
  <si>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</si>
  <si>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</si>
  <si>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</si>
  <si>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</si>
  <si>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</si>
  <si>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</si>
  <si>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</si>
  <si>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</si>
  <si>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</si>
  <si>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</si>
  <si>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</si>
  <si>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</si>
  <si>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</si>
  <si>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</si>
  <si>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</si>
  <si>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</si>
  <si>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</si>
  <si>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</si>
  <si>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</si>
  <si>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</si>
  <si>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</si>
  <si>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</si>
  <si>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</si>
  <si>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</si>
  <si>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</si>
  <si>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</si>
  <si>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</si>
  <si>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</si>
  <si>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</si>
  <si>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</si>
  <si>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</si>
  <si>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</si>
  <si>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</si>
  <si>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</si>
  <si>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</si>
  <si>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</si>
  <si>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</si>
  <si>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</si>
  <si>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</si>
  <si>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</si>
  <si>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</si>
  <si>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</si>
  <si>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</si>
  <si>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</si>
  <si>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</si>
  <si>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</si>
  <si>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</si>
  <si>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</si>
  <si>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</si>
  <si>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</si>
  <si>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</si>
  <si>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</si>
  <si>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</si>
  <si>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</si>
  <si>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</si>
  <si>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</si>
  <si>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</si>
  <si>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</si>
  <si>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</si>
  <si>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</si>
  <si>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</si>
  <si>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</si>
  <si>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</si>
  <si>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</si>
  <si>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</si>
  <si>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</si>
  <si>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</si>
  <si>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</si>
  <si>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</si>
  <si>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</si>
  <si>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</si>
  <si>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</si>
  <si>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</si>
  <si>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</si>
  <si>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</si>
  <si>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</si>
  <si>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</si>
  <si>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</si>
  <si>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</si>
  <si>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</si>
  <si>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</si>
  <si>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</si>
  <si>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</si>
  <si>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</si>
  <si>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</si>
  <si>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</si>
  <si>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</si>
  <si>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</si>
  <si>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</si>
  <si>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</si>
  <si>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</si>
  <si>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</si>
  <si>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</si>
  <si>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</si>
  <si>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</si>
  <si>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</si>
  <si>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</si>
  <si>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</si>
  <si>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</si>
  <si>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</si>
  <si>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</si>
  <si>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</si>
  <si>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</si>
  <si>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</si>
  <si>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</si>
  <si>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</si>
  <si>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</si>
  <si>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</si>
  <si>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</si>
  <si>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</si>
  <si>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</si>
  <si>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</si>
  <si>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</si>
  <si>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</si>
  <si>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</si>
  <si>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</si>
  <si>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</si>
  <si>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</si>
  <si>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</si>
  <si>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</si>
  <si>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</si>
  <si>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</si>
  <si>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</si>
  <si>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</si>
  <si>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</si>
  <si>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</si>
  <si>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</si>
  <si>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</si>
  <si>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</si>
  <si>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</si>
  <si>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</si>
  <si>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</si>
  <si>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</si>
  <si>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</si>
  <si>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</si>
  <si>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</si>
  <si>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</si>
  <si>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</si>
  <si>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</si>
  <si>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</si>
  <si>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</si>
  <si>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</si>
  <si>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</si>
  <si>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</si>
  <si>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</si>
  <si>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</si>
  <si>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</si>
  <si>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</si>
  <si>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</si>
  <si>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</si>
  <si>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</si>
  <si>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</si>
  <si>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</si>
  <si>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</si>
  <si>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</si>
  <si>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</si>
  <si>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</si>
  <si>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</si>
  <si>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</si>
  <si>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</si>
  <si>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</si>
  <si>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</si>
  <si>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</si>
  <si>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</si>
  <si>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</si>
  <si>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</si>
  <si>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</si>
  <si>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</si>
  <si>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</si>
  <si>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</si>
  <si>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</si>
  <si>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</si>
  <si>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</si>
  <si>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</si>
  <si>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</si>
  <si>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</si>
  <si>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</si>
  <si>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</si>
  <si>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</si>
  <si>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</si>
  <si>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</si>
  <si>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</si>
  <si>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</si>
  <si>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</si>
  <si>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</si>
  <si>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</si>
  <si>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</si>
  <si>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</si>
  <si>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</si>
  <si>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</si>
  <si>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</si>
  <si>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</si>
  <si>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</si>
  <si>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</si>
  <si>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</si>
  <si>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</si>
  <si>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</si>
  <si>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</si>
  <si>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</si>
  <si>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</si>
  <si>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</si>
  <si>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</si>
  <si>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</si>
  <si>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</si>
  <si>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</si>
  <si>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</si>
  <si>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</si>
  <si>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</si>
  <si>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</si>
  <si>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</si>
  <si>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</si>
  <si>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</si>
  <si>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</si>
  <si>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</si>
  <si>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</si>
  <si>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</si>
  <si>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</si>
  <si>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</si>
  <si>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</si>
  <si>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</si>
  <si>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</si>
  <si>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</si>
  <si>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</si>
  <si>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</si>
  <si>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</si>
  <si>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</si>
  <si>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</si>
  <si>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</si>
  <si>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</si>
  <si>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</si>
  <si>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</si>
  <si>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</si>
  <si>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</si>
  <si>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</si>
  <si>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</si>
  <si>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</si>
  <si>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</si>
  <si>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</si>
  <si>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</si>
  <si>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</si>
  <si>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</si>
  <si>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</si>
  <si>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</si>
  <si>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</si>
  <si>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</si>
  <si>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</si>
  <si>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</si>
  <si>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</si>
  <si>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</si>
  <si>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</si>
  <si>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</si>
  <si>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</si>
  <si>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</si>
  <si>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</si>
  <si>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</si>
  <si>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</si>
  <si>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</si>
  <si>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</si>
  <si>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</si>
  <si>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</si>
  <si>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</si>
  <si>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</si>
  <si>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</si>
  <si>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</si>
  <si>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</si>
  <si>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</si>
  <si>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</si>
  <si>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</si>
  <si>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</si>
  <si>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</si>
  <si>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</si>
  <si>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</si>
  <si>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</si>
  <si>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</si>
  <si>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</si>
  <si>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</si>
  <si>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</si>
  <si>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</si>
  <si>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</si>
  <si>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</si>
  <si>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</si>
  <si>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</si>
  <si>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</si>
  <si>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</si>
  <si>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</si>
  <si>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</si>
  <si>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</si>
  <si>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</si>
  <si>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</si>
  <si>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</si>
  <si>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</si>
  <si>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</si>
  <si>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</si>
  <si>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</si>
  <si>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</si>
  <si>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</si>
  <si>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</si>
  <si>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</si>
  <si>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</si>
  <si>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</si>
  <si>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</si>
  <si>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</si>
  <si>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</si>
  <si>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</si>
  <si>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</si>
  <si>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</si>
  <si>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</si>
  <si>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</si>
  <si>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</si>
  <si>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</si>
  <si>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</si>
  <si>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</si>
  <si>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</si>
  <si>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</si>
  <si>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</si>
  <si>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</si>
  <si>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</si>
  <si>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</si>
  <si>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</si>
  <si>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</si>
  <si>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</si>
  <si>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</si>
  <si>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</si>
  <si>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</si>
  <si>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</si>
  <si>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</si>
  <si>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</si>
  <si>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</si>
  <si>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</si>
  <si>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</si>
  <si>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</si>
  <si>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</si>
  <si>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</si>
  <si>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</si>
  <si>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</si>
  <si>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</si>
  <si>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</si>
  <si>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</si>
  <si>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</si>
  <si>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</si>
  <si>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</si>
  <si>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</si>
  <si>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</si>
  <si>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</si>
  <si>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</si>
  <si>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</si>
  <si>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</si>
  <si>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</si>
  <si>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</si>
  <si>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</si>
  <si>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</si>
  <si>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</si>
  <si>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</si>
  <si>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</si>
  <si>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</si>
  <si>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</si>
  <si>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</si>
  <si>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</si>
  <si>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</si>
  <si>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</si>
  <si>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</si>
  <si>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</si>
  <si>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</si>
  <si>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</si>
  <si>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</si>
  <si>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</si>
  <si>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</si>
  <si>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</si>
  <si>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</si>
  <si>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</si>
  <si>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</si>
  <si>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</si>
  <si>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</si>
  <si>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</si>
  <si>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</si>
  <si>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</si>
  <si>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</si>
  <si>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</si>
  <si>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</si>
  <si>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</si>
  <si>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</si>
  <si>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</si>
  <si>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</si>
  <si>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</si>
  <si>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</si>
  <si>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</si>
  <si>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</si>
  <si>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</si>
  <si>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</si>
  <si>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</si>
  <si>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</si>
  <si>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</si>
  <si>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</si>
  <si>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</si>
  <si>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</si>
  <si>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</si>
  <si>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</si>
  <si>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</si>
  <si>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</si>
  <si>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</si>
  <si>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</si>
  <si>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</si>
  <si>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</si>
  <si>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</si>
  <si>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</si>
  <si>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</si>
  <si>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</si>
  <si>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</si>
  <si>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</si>
  <si>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</si>
  <si>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</si>
  <si>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</si>
  <si>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</si>
  <si>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</si>
  <si>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</si>
  <si>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</si>
  <si>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</si>
  <si>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</si>
  <si>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</si>
  <si>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</si>
  <si>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</si>
  <si>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</si>
  <si>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</si>
  <si>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</si>
  <si>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</si>
  <si>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</si>
  <si>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</si>
  <si>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</si>
  <si>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</si>
  <si>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</si>
  <si>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</si>
  <si>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</si>
  <si>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</si>
  <si>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</si>
  <si>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</si>
  <si>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</si>
  <si>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</si>
  <si>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</si>
  <si>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</si>
  <si>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</si>
  <si>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</si>
  <si>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</si>
  <si>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</si>
  <si>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</si>
  <si>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</si>
  <si>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</si>
  <si>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</si>
  <si>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</si>
  <si>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</si>
  <si>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</si>
  <si>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</si>
  <si>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</si>
  <si>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</si>
  <si>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</si>
  <si>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</si>
  <si>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</si>
  <si>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</si>
  <si>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</si>
  <si>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</si>
  <si>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</si>
  <si>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</si>
  <si>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</si>
  <si>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</si>
  <si>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</si>
  <si>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</si>
  <si>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</si>
  <si>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</si>
  <si>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</si>
  <si>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</si>
  <si>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</si>
  <si>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</si>
  <si>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</si>
  <si>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</si>
  <si>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</si>
  <si>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</si>
  <si>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</si>
  <si>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</si>
  <si>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</si>
  <si>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</si>
  <si>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</si>
  <si>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</si>
  <si>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</si>
  <si>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</si>
  <si>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</si>
  <si>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</si>
  <si>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</si>
  <si>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</si>
  <si>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</si>
  <si>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</si>
  <si>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</si>
  <si>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</si>
  <si>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</si>
  <si>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</si>
  <si>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</si>
  <si>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</si>
  <si>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</si>
  <si>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</si>
  <si>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</si>
  <si>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</si>
  <si>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</si>
  <si>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</si>
  <si>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</si>
  <si>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</si>
  <si>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</si>
  <si>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</si>
  <si>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</si>
  <si>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</si>
  <si>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</si>
  <si>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</si>
  <si>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</si>
  <si>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</si>
  <si>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</si>
  <si>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</si>
  <si>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</si>
  <si>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</si>
  <si>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</si>
  <si>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</si>
  <si>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</si>
  <si>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</si>
  <si>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</si>
  <si>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</si>
  <si>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</si>
  <si>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</si>
  <si>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</si>
  <si>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</si>
  <si>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</si>
  <si>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</si>
  <si>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</si>
  <si>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</si>
  <si>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</si>
  <si>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</si>
  <si>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</si>
  <si>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</si>
  <si>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</si>
  <si>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</si>
  <si>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</si>
  <si>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</si>
  <si>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</si>
  <si>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</si>
  <si>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</si>
  <si>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</si>
  <si>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</si>
  <si>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</si>
  <si>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</si>
  <si>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</si>
  <si>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</si>
  <si>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</si>
  <si>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</si>
  <si>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</si>
  <si>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</si>
  <si>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</si>
  <si>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</si>
  <si>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</si>
  <si>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</si>
  <si>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</si>
  <si>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</si>
  <si>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</si>
  <si>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</si>
  <si>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</si>
  <si>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</si>
  <si>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</si>
  <si>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</si>
  <si>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</si>
  <si>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</si>
  <si>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</si>
  <si>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</si>
  <si>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</si>
  <si>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</si>
  <si>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</si>
  <si>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</si>
  <si>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</si>
  <si>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</si>
  <si>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</si>
  <si>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</si>
  <si>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</si>
  <si>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</si>
  <si>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</si>
  <si>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</si>
  <si>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</si>
  <si>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</si>
  <si>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</si>
  <si>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</si>
  <si>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</si>
  <si>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</si>
  <si>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</si>
  <si>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</si>
  <si>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</si>
  <si>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</si>
  <si>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</si>
  <si>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</si>
  <si>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</si>
  <si>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</si>
  <si>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</si>
  <si>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</si>
  <si>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</si>
  <si>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</si>
  <si>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</si>
  <si>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</si>
  <si>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</si>
  <si>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</si>
  <si>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</si>
  <si>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</si>
  <si>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</si>
  <si>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</si>
  <si>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</si>
  <si>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</si>
  <si>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</si>
  <si>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</si>
  <si>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</si>
  <si>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</si>
  <si>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</si>
  <si>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</si>
  <si>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</si>
  <si>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</si>
  <si>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</si>
  <si>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</si>
  <si>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</si>
  <si>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</si>
  <si>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</si>
  <si>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</si>
  <si>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</si>
  <si>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</si>
  <si>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</si>
  <si>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</si>
  <si>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</si>
  <si>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</si>
  <si>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</si>
  <si>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</si>
  <si>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</si>
  <si>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</si>
  <si>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</si>
  <si>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</si>
  <si>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</si>
  <si>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</si>
  <si>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</si>
  <si>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</si>
  <si>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</si>
  <si>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</si>
  <si>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</si>
  <si>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</si>
  <si>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</si>
  <si>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</si>
  <si>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</si>
  <si>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</si>
  <si>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</si>
  <si>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</si>
  <si>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</si>
  <si>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</si>
  <si>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</si>
  <si>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</si>
  <si>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</si>
  <si>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</si>
  <si>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</si>
  <si>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</si>
  <si>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</si>
  <si>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</si>
  <si>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</si>
  <si>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</si>
  <si>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</si>
  <si>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</si>
  <si>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</si>
  <si>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</si>
  <si>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</si>
  <si>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</si>
  <si>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</si>
  <si>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</si>
  <si>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</si>
  <si>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</si>
  <si>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</si>
  <si>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</si>
  <si>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</si>
  <si>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</si>
  <si>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</si>
  <si>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</si>
  <si>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</si>
  <si>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</si>
  <si>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</si>
  <si>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</si>
  <si>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</si>
  <si>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</si>
  <si>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</si>
  <si>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</si>
  <si>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</si>
  <si>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</si>
  <si>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</si>
  <si>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</si>
  <si>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</si>
  <si>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</si>
  <si>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</si>
  <si>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</si>
  <si>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</si>
  <si>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</si>
  <si>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</si>
  <si>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</si>
  <si>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</si>
  <si>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</si>
  <si>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</si>
  <si>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</si>
  <si>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</si>
  <si>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</si>
  <si>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</si>
  <si>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</si>
  <si>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</si>
  <si>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</si>
  <si>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</si>
  <si>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</si>
  <si>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</si>
  <si>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</si>
  <si>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</si>
  <si>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</si>
  <si>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</si>
  <si>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</si>
  <si>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</si>
  <si>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</si>
  <si>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</si>
  <si>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</si>
  <si>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</si>
  <si>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</si>
  <si>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</si>
  <si>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</si>
  <si>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</si>
  <si>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</si>
  <si>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</si>
  <si>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</si>
  <si>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</si>
  <si>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</si>
  <si>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</si>
  <si>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</si>
  <si>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</si>
  <si>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</si>
  <si>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</si>
  <si>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</si>
  <si>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</si>
  <si>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</si>
  <si>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</si>
  <si>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</si>
  <si>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</si>
  <si>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</si>
  <si>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</si>
  <si>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</si>
  <si>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</si>
  <si>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</si>
  <si>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</si>
  <si>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</si>
  <si>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</si>
  <si>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</si>
  <si>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</si>
  <si>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</si>
  <si>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</si>
  <si>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</si>
  <si>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</si>
  <si>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</si>
  <si>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</si>
  <si>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</si>
  <si>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</si>
  <si>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</si>
  <si>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</si>
  <si>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</si>
  <si>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</si>
  <si>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</si>
  <si>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</si>
  <si>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</si>
  <si>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</si>
  <si>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</si>
  <si>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</si>
  <si>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</si>
  <si>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</si>
  <si>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</si>
  <si>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</si>
  <si>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</si>
  <si>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</si>
  <si>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</si>
  <si>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</si>
  <si>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</si>
  <si>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</si>
  <si>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</si>
  <si>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</si>
  <si>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</si>
  <si>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</si>
  <si>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</si>
  <si>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</si>
  <si>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</si>
  <si>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</si>
  <si>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</si>
  <si>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</si>
  <si>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</si>
  <si>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</si>
  <si>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</si>
  <si>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</si>
  <si>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</si>
  <si>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</si>
  <si>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</si>
  <si>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</si>
  <si>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</si>
  <si>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</si>
  <si>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</si>
  <si>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</si>
  <si>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</si>
  <si>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</si>
  <si>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</si>
  <si>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</si>
  <si>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</si>
  <si>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</si>
  <si>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</si>
  <si>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</si>
  <si>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</si>
  <si>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</si>
  <si>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</si>
  <si>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</si>
  <si>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</si>
  <si>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</si>
  <si>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</si>
  <si>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</si>
  <si>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</si>
  <si>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</si>
  <si>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</si>
  <si>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</si>
  <si>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</si>
  <si>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</si>
  <si>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</si>
  <si>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</si>
  <si>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</si>
  <si>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</si>
  <si>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</si>
  <si>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</si>
  <si>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</si>
  <si>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</si>
  <si>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</si>
  <si>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</si>
  <si>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</si>
  <si>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</si>
  <si>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</si>
  <si>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</si>
  <si>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</si>
  <si>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</si>
  <si>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</si>
  <si>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</si>
  <si>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</si>
  <si>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</si>
  <si>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</si>
  <si>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</si>
  <si>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</si>
  <si>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</si>
  <si>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</si>
  <si>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</si>
  <si>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</si>
  <si>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</si>
  <si>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</si>
  <si>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</si>
  <si>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</si>
  <si>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</si>
  <si>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</si>
  <si>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</si>
  <si>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</si>
  <si>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</si>
  <si>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</si>
  <si>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</si>
  <si>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</si>
  <si>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</si>
  <si>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</si>
  <si>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</si>
  <si>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</si>
  <si>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</si>
  <si>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</si>
  <si>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</si>
  <si>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</si>
  <si>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</si>
  <si>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</si>
  <si>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</si>
  <si>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</si>
  <si>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</si>
  <si>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</si>
  <si>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</si>
  <si>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</si>
  <si>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</si>
  <si>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</si>
  <si>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</si>
  <si>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</si>
  <si>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</si>
  <si>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</si>
  <si>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</si>
  <si>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</si>
  <si>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</si>
  <si>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</si>
  <si>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</si>
  <si>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</si>
  <si>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</si>
  <si>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</si>
  <si>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</si>
  <si>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</si>
  <si>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</si>
  <si>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</si>
  <si>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</si>
  <si>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</si>
  <si>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</si>
  <si>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</si>
  <si>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</si>
  <si>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</si>
  <si>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</si>
  <si>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</si>
  <si>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</si>
  <si>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</si>
  <si>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</si>
  <si>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</si>
  <si>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</si>
  <si>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</si>
  <si>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</si>
  <si>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</si>
  <si>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</si>
  <si>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</si>
  <si>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</si>
  <si>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</si>
  <si>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</si>
  <si>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</si>
  <si>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</si>
  <si>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</si>
  <si>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</si>
  <si>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</si>
  <si>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</si>
  <si>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</si>
  <si>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</si>
  <si>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</si>
  <si>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</si>
  <si>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</si>
  <si>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</si>
  <si>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</si>
  <si>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</si>
  <si>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</si>
  <si>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</si>
  <si>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</si>
  <si>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</si>
  <si>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</si>
  <si>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</si>
  <si>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</si>
  <si>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</si>
  <si>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</si>
  <si>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</si>
  <si>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</si>
  <si>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</si>
  <si>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</si>
  <si>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</si>
  <si>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</si>
  <si>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</si>
  <si>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</si>
  <si>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</si>
  <si>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</si>
  <si>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</si>
  <si>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</si>
  <si>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</si>
  <si>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</si>
  <si>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</si>
  <si>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</si>
  <si>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</si>
  <si>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</si>
  <si>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</si>
  <si>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</si>
  <si>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</si>
  <si>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</si>
  <si>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</si>
  <si>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</si>
  <si>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</si>
  <si>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</si>
  <si>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</si>
  <si>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</si>
  <si>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</si>
  <si>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</si>
  <si>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</si>
  <si>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</si>
  <si>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</si>
  <si>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</si>
  <si>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</si>
  <si>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</si>
  <si>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</si>
  <si>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</si>
  <si>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</si>
  <si>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</si>
  <si>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</si>
  <si>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</si>
  <si>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</si>
  <si>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</si>
  <si>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</si>
  <si>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</si>
  <si>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</si>
  <si>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</si>
  <si>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</si>
  <si>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</si>
  <si>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</si>
  <si>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</si>
  <si>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</si>
  <si>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</si>
  <si>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</si>
  <si>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</si>
  <si>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</si>
  <si>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</si>
  <si>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</si>
  <si>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</si>
  <si>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</si>
  <si>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</si>
  <si>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</si>
  <si>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</si>
  <si>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</si>
  <si>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</si>
  <si>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</si>
  <si>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</si>
  <si>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</si>
  <si>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</si>
  <si>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</si>
  <si>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</si>
  <si>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</si>
  <si>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</si>
  <si>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</si>
  <si>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</si>
  <si>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</si>
  <si>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</si>
  <si>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</si>
  <si>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</si>
  <si>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</si>
  <si>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</si>
  <si>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</si>
  <si>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</si>
  <si>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</si>
  <si>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</si>
  <si>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</si>
  <si>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</si>
  <si>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</si>
  <si>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</si>
  <si>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</si>
  <si>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</si>
  <si>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</si>
  <si>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</si>
  <si>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</si>
  <si>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</si>
  <si>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</si>
  <si>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</si>
  <si>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</si>
  <si>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</si>
  <si>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</si>
  <si>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</si>
  <si>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</si>
  <si>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</si>
  <si>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</si>
  <si>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</si>
  <si>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</si>
  <si>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</si>
  <si>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</si>
  <si>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</si>
  <si>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</si>
  <si>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</si>
  <si>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</si>
  <si>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</si>
  <si>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</si>
  <si>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</si>
  <si>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</si>
  <si>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</si>
  <si>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</si>
  <si>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</si>
  <si>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</si>
  <si>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</si>
  <si>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</si>
  <si>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</si>
  <si>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</si>
  <si>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</si>
  <si>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</si>
  <si>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</si>
  <si>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</si>
  <si>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</si>
  <si>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</si>
  <si>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</si>
  <si>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</si>
  <si>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</si>
  <si>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</si>
  <si>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</si>
  <si>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</si>
  <si>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</si>
  <si>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</si>
  <si>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</si>
  <si>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</si>
  <si>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</si>
  <si>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</si>
  <si>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</si>
  <si>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</si>
  <si>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</si>
  <si>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</si>
  <si>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</si>
  <si>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</si>
  <si>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</si>
  <si>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</si>
  <si>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</si>
  <si>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</si>
  <si>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</si>
  <si>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</si>
  <si>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</si>
  <si>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</si>
  <si>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</si>
  <si>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</si>
  <si>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</si>
  <si>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</si>
  <si>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</si>
  <si>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</si>
  <si>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</si>
  <si>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</si>
  <si>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</si>
  <si>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</si>
  <si>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</si>
  <si>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</si>
  <si>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</si>
  <si>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</si>
  <si>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</si>
  <si>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</si>
  <si>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</si>
  <si>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</si>
  <si>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</si>
  <si>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</si>
  <si>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</si>
  <si>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</si>
  <si>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</si>
  <si>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</si>
  <si>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</si>
  <si>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</si>
  <si>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</si>
  <si>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</si>
  <si>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</si>
  <si>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</si>
  <si>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</si>
  <si>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</si>
  <si>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</si>
  <si>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</si>
  <si>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</si>
  <si>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</si>
  <si>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</si>
  <si>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</si>
  <si>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</si>
  <si>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</si>
  <si>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</si>
  <si>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</si>
  <si>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</si>
  <si>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</si>
  <si>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</si>
  <si>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</si>
  <si>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</si>
  <si>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</si>
  <si>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</si>
  <si>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</si>
  <si>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</si>
  <si>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</si>
  <si>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</si>
  <si>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</si>
  <si>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</si>
  <si>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</si>
  <si>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</si>
  <si>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</si>
  <si>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</si>
  <si>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</si>
  <si>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</si>
  <si>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</si>
  <si>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</si>
  <si>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</si>
  <si>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</si>
  <si>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</si>
  <si>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</si>
  <si>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</si>
  <si>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</si>
  <si>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</si>
  <si>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</si>
  <si>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</si>
  <si>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</si>
  <si>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</si>
  <si>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</si>
  <si>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</si>
  <si>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</si>
  <si>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</si>
  <si>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</si>
  <si>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</si>
  <si>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</si>
  <si>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</si>
  <si>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</si>
  <si>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</si>
  <si>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</si>
  <si>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</si>
  <si>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</si>
  <si>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</si>
  <si>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</si>
  <si>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</si>
  <si>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</si>
  <si>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</si>
  <si>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</si>
  <si>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</si>
  <si>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</si>
  <si>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</si>
  <si>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</si>
  <si>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</si>
  <si>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</si>
  <si>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</si>
  <si>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</si>
  <si>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</si>
  <si>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</si>
  <si>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</si>
  <si>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</si>
  <si>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</si>
  <si>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</si>
  <si>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</si>
  <si>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</si>
  <si>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</si>
  <si>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</si>
  <si>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</si>
  <si>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</si>
  <si>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</si>
  <si>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</si>
  <si>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</si>
  <si>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</si>
  <si>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</si>
  <si>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</si>
  <si>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</si>
  <si>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</si>
  <si>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</si>
  <si>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</si>
  <si>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</si>
  <si>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</si>
  <si>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</si>
  <si>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</si>
  <si>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</si>
  <si>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</si>
  <si>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</si>
  <si>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</si>
  <si>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</si>
  <si>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</si>
  <si>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</si>
  <si>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</si>
  <si>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</si>
  <si>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</si>
  <si>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</si>
  <si>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</si>
  <si>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</si>
  <si>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</si>
  <si>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</si>
  <si>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</si>
  <si>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</si>
  <si>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</si>
  <si>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</si>
  <si>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</si>
  <si>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</si>
  <si>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</si>
  <si>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</si>
  <si>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</si>
  <si>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</si>
  <si>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</si>
  <si>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</si>
  <si>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</si>
  <si>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</si>
  <si>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</si>
  <si>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</si>
  <si>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</si>
  <si>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</si>
  <si>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</si>
  <si>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</si>
  <si>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</si>
  <si>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</si>
  <si>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</si>
  <si>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</si>
  <si>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</si>
  <si>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</si>
  <si>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</si>
  <si>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</si>
  <si>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</si>
  <si>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</si>
  <si>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</si>
  <si>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</si>
  <si>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</si>
  <si>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</si>
  <si>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</si>
  <si>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</si>
  <si>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</si>
  <si>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</si>
  <si>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</si>
  <si>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</si>
  <si>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</si>
  <si>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</si>
  <si>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</si>
  <si>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</si>
  <si>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</si>
  <si>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</si>
  <si>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</si>
  <si>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</si>
  <si>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</si>
  <si>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</si>
  <si>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</si>
  <si>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</si>
  <si>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</si>
  <si>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</si>
  <si>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</si>
  <si>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</si>
  <si>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</si>
  <si>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</si>
  <si>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</si>
  <si>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</si>
  <si>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</si>
  <si>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</si>
  <si>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</si>
  <si>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</si>
  <si>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</si>
  <si>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</si>
  <si>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</si>
  <si>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</si>
  <si>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</si>
  <si>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</si>
  <si>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</si>
  <si>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</si>
  <si>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</si>
  <si>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</si>
  <si>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</si>
  <si>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</si>
  <si>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</si>
  <si>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</si>
  <si>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</si>
  <si>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</si>
  <si>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</si>
  <si>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</si>
  <si>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</si>
  <si>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</si>
  <si>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</si>
  <si>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</si>
  <si>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</si>
  <si>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</si>
  <si>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</si>
  <si>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</si>
  <si>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</si>
  <si>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</si>
  <si>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</si>
  <si>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</si>
  <si>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</si>
  <si>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</si>
  <si>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</si>
  <si>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</si>
  <si>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</si>
  <si>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</si>
  <si>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</si>
  <si>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</si>
  <si>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</si>
  <si>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</si>
  <si>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</si>
  <si>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</si>
  <si>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</si>
  <si>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</si>
  <si>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</si>
  <si>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</si>
  <si>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</si>
  <si>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</si>
  <si>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</si>
  <si>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</si>
  <si>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</si>
  <si>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</si>
  <si>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</si>
  <si>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</si>
  <si>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</si>
  <si>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</si>
  <si>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</si>
  <si>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</si>
  <si>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</si>
  <si>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</si>
  <si>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</si>
  <si>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</si>
  <si>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</si>
  <si>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</si>
  <si>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</si>
  <si>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</si>
  <si>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</si>
  <si>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</si>
  <si>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</si>
  <si>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</si>
  <si>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</si>
  <si>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</si>
  <si>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</si>
  <si>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</si>
  <si>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</si>
  <si>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</si>
  <si>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</si>
  <si>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</si>
  <si>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</si>
  <si>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</si>
  <si>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</si>
  <si>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</si>
  <si>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</si>
  <si>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</si>
  <si>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</si>
  <si>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</si>
  <si>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</si>
  <si>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</si>
  <si>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</si>
  <si>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</si>
  <si>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</si>
  <si>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</si>
  <si>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</si>
  <si>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</si>
  <si>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</si>
  <si>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</si>
  <si>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</si>
  <si>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</si>
  <si>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</si>
  <si>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</si>
  <si>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</si>
  <si>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</si>
  <si>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</si>
  <si>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</si>
  <si>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</si>
  <si>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</si>
  <si>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</si>
  <si>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</si>
  <si>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</si>
  <si>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</si>
  <si>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</si>
  <si>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</si>
  <si>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</si>
  <si>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</si>
  <si>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</si>
  <si>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</si>
  <si>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</si>
  <si>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</si>
  <si>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</si>
  <si>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</si>
  <si>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</si>
  <si>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</si>
  <si>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</si>
  <si>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</si>
  <si>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</si>
  <si>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</si>
  <si>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</si>
  <si>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</si>
  <si>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</si>
  <si>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</si>
  <si>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</si>
  <si>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</si>
  <si>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</si>
  <si>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</si>
  <si>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</si>
  <si>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</si>
  <si>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</si>
  <si>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</si>
  <si>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</si>
  <si>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</si>
  <si>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</si>
  <si>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</si>
  <si>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</si>
  <si>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</si>
  <si>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</si>
  <si>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</si>
  <si>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</si>
  <si>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</si>
  <si>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</si>
  <si>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</si>
  <si>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</si>
  <si>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</si>
  <si>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</si>
  <si>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</si>
  <si>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</si>
  <si>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</si>
  <si>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</si>
  <si>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</si>
  <si>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</si>
  <si>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</si>
  <si>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</si>
  <si>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</si>
  <si>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</si>
  <si>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</si>
  <si>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</si>
  <si>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</si>
  <si>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</si>
  <si>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</si>
  <si>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</si>
  <si>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</si>
  <si>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</si>
  <si>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</si>
  <si>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</si>
  <si>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</si>
  <si>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</si>
  <si>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</si>
  <si>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</si>
  <si>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</si>
  <si>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</si>
  <si>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</si>
  <si>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</si>
  <si>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</si>
  <si>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</si>
  <si>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</si>
  <si>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</si>
  <si>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</si>
  <si>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</si>
  <si>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</si>
  <si>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</si>
  <si>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</si>
  <si>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</si>
  <si>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</si>
  <si>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</si>
  <si>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</si>
  <si>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</si>
  <si>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</si>
  <si>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</si>
  <si>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</si>
  <si>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</si>
  <si>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</si>
  <si>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</si>
  <si>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</si>
  <si>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</si>
  <si>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</si>
  <si>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</si>
  <si>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</si>
  <si>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</si>
  <si>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</si>
  <si>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</si>
  <si>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</si>
  <si>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</si>
  <si>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</si>
  <si>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</si>
  <si>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</si>
  <si>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</si>
  <si>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</si>
  <si>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</si>
  <si>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</si>
  <si>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</si>
  <si>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</si>
  <si>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</si>
  <si>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</si>
  <si>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</si>
  <si>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</si>
  <si>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</si>
  <si>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</si>
  <si>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</si>
  <si>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</si>
  <si>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</si>
  <si>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</si>
  <si>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</si>
  <si>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</si>
  <si>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</si>
  <si>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</si>
  <si>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</si>
  <si>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</si>
  <si>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</si>
  <si>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</si>
  <si>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</si>
  <si>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</si>
  <si>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</si>
  <si>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</si>
  <si>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</si>
  <si>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</si>
  <si>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</si>
  <si>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</si>
  <si>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</si>
  <si>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</si>
  <si>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</si>
  <si>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</si>
  <si>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</si>
  <si>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</si>
  <si>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</si>
  <si>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</si>
  <si>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</si>
  <si>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</si>
  <si>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</si>
  <si>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</si>
  <si>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</si>
  <si>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</si>
  <si>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</si>
  <si>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</si>
  <si>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</si>
  <si>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</si>
  <si>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</si>
  <si>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</si>
  <si>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</si>
  <si>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</si>
  <si>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</si>
  <si>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</si>
  <si>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</si>
  <si>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</si>
  <si>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</si>
  <si>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</si>
  <si>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</si>
  <si>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</si>
  <si>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</si>
  <si>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</si>
  <si>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</si>
  <si>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</si>
  <si>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</si>
  <si>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</si>
  <si>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</si>
  <si>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</si>
  <si>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</si>
  <si>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</si>
  <si>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</si>
  <si>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</si>
  <si>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</si>
  <si>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</si>
  <si>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</si>
  <si>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</si>
  <si>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</si>
  <si>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</si>
  <si>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</si>
  <si>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</si>
  <si>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</si>
  <si>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</si>
  <si>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</si>
  <si>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</si>
  <si>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</si>
  <si>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</si>
  <si>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</si>
  <si>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</si>
  <si>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</si>
  <si>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</si>
  <si>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</si>
  <si>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</si>
  <si>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</si>
  <si>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</si>
  <si>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</si>
  <si>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</si>
  <si>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</si>
  <si>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</si>
  <si>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</si>
  <si>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</si>
  <si>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</si>
  <si>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</si>
  <si>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</si>
  <si>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</si>
  <si>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</si>
  <si>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</si>
  <si>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</si>
  <si>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</si>
  <si>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</si>
  <si>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</si>
  <si>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</si>
  <si>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</si>
  <si>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</si>
  <si>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</si>
  <si>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</si>
  <si>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</si>
  <si>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</si>
  <si>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</si>
  <si>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</si>
  <si>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</si>
  <si>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</si>
  <si>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</si>
  <si>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</si>
  <si>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</si>
  <si>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</si>
  <si>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</si>
  <si>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</si>
  <si>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</si>
  <si>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</si>
  <si>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</si>
  <si>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</si>
  <si>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</si>
  <si>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</si>
  <si>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</si>
  <si>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</si>
  <si>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</si>
  <si>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</si>
  <si>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</si>
  <si>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</si>
  <si>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</si>
  <si>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</si>
  <si>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</si>
  <si>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</si>
  <si>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</si>
  <si>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</si>
  <si>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</si>
  <si>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</si>
  <si>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</si>
  <si>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</si>
  <si>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</si>
  <si>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</si>
  <si>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</si>
  <si>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</si>
  <si>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</si>
  <si>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</si>
  <si>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</si>
  <si>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</si>
  <si>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</si>
  <si>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</si>
  <si>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</si>
  <si>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</si>
  <si>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</si>
  <si>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</si>
  <si>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</si>
  <si>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</si>
  <si>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</si>
  <si>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</si>
  <si>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</si>
  <si>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</si>
  <si>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</si>
  <si>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</si>
  <si>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</si>
  <si>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</si>
  <si>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</si>
  <si>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</si>
  <si>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</si>
  <si>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</si>
  <si>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</si>
  <si>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</si>
  <si>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</si>
  <si>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</si>
  <si>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</si>
  <si>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</si>
  <si>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</si>
  <si>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</si>
  <si>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</si>
  <si>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</si>
  <si>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</si>
  <si>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</si>
  <si>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</si>
  <si>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</si>
  <si>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</si>
  <si>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</si>
  <si>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</si>
  <si>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</si>
  <si>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</si>
  <si>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</si>
  <si>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</si>
  <si>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</si>
  <si>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</si>
  <si>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</si>
  <si>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</si>
  <si>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</si>
  <si>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</si>
  <si>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</si>
  <si>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</si>
  <si>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</si>
  <si>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</si>
  <si>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</si>
  <si>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</si>
  <si>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</si>
  <si>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</si>
  <si>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</si>
  <si>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</si>
  <si>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</si>
  <si>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</si>
  <si>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</si>
  <si>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</si>
  <si>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</si>
  <si>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</si>
  <si>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</si>
  <si>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</si>
  <si>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</si>
  <si>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</si>
  <si>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</si>
  <si>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</si>
  <si>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</si>
  <si>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</si>
  <si>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</si>
  <si>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</si>
  <si>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</si>
  <si>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</si>
  <si>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</si>
  <si>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</si>
  <si>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</si>
  <si>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</si>
  <si>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</si>
  <si>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</si>
  <si>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</si>
  <si>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</si>
  <si>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</si>
  <si>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</si>
  <si>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</si>
  <si>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</si>
  <si>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</si>
  <si>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</si>
  <si>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</si>
  <si>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</si>
  <si>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</si>
  <si>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</si>
  <si>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</si>
  <si>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</si>
  <si>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</si>
  <si>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</si>
  <si>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</si>
  <si>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</si>
  <si>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</si>
  <si>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</si>
  <si>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</si>
  <si>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</si>
  <si>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</si>
  <si>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</si>
  <si>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</si>
  <si>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</si>
  <si>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</si>
  <si>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</si>
  <si>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</si>
  <si>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</si>
  <si>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</si>
  <si>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</si>
  <si>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</si>
  <si>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</si>
  <si>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</si>
  <si>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</si>
  <si>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</si>
  <si>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</si>
  <si>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</si>
  <si>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</si>
  <si>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</si>
  <si>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</si>
  <si>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</si>
  <si>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</si>
  <si>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</si>
  <si>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</si>
  <si>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</si>
  <si>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</si>
  <si>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</si>
  <si>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</si>
  <si>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</si>
  <si>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</si>
  <si>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</si>
  <si>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</si>
  <si>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</si>
  <si>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</si>
  <si>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</si>
  <si>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</si>
  <si>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</si>
  <si>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</si>
  <si>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</si>
  <si>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</si>
  <si>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</si>
  <si>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</si>
  <si>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</si>
  <si>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</si>
  <si>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</si>
  <si>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</si>
  <si>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</si>
  <si>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</si>
  <si>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</si>
  <si>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</si>
  <si>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</si>
  <si>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</si>
  <si>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</si>
  <si>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</si>
  <si>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</si>
  <si>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</si>
  <si>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</si>
  <si>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</si>
  <si>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</si>
  <si>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</si>
  <si>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</si>
  <si>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</si>
  <si>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</si>
  <si>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</si>
  <si>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</si>
  <si>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</si>
  <si>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</si>
  <si>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</si>
  <si>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</si>
  <si>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</si>
  <si>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</si>
  <si>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</si>
  <si>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</si>
  <si>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</si>
  <si>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</si>
  <si>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</si>
  <si>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</si>
  <si>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</si>
  <si>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</si>
  <si>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</si>
  <si>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</si>
  <si>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</si>
  <si>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</si>
  <si>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</si>
  <si>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</si>
  <si>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</si>
  <si>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</si>
  <si>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</si>
  <si>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</si>
  <si>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</si>
  <si>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</si>
  <si>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</si>
  <si>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</si>
  <si>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</si>
  <si>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</si>
  <si>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</si>
  <si>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</si>
  <si>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</si>
  <si>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</si>
  <si>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</si>
  <si>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</si>
  <si>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</si>
  <si>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</si>
  <si>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</si>
  <si>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</si>
  <si>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</si>
  <si>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</si>
  <si>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</si>
  <si>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</si>
  <si>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</si>
  <si>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</si>
  <si>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</si>
  <si>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</si>
  <si>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</si>
  <si>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</si>
  <si>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</si>
  <si>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</si>
  <si>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</si>
  <si>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</si>
  <si>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</si>
  <si>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</si>
  <si>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</si>
  <si>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</si>
  <si>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</si>
  <si>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</si>
  <si>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</si>
  <si>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</si>
  <si>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</si>
  <si>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</si>
  <si>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</si>
  <si>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</si>
  <si>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</si>
  <si>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</si>
  <si>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</si>
  <si>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</si>
  <si>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</si>
  <si>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</si>
  <si>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</si>
  <si>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</si>
  <si>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</si>
  <si>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</si>
  <si>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</si>
  <si>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</si>
  <si>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</si>
  <si>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</si>
  <si>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</si>
  <si>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</si>
  <si>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</si>
  <si>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</si>
  <si>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</si>
  <si>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</si>
  <si>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</si>
  <si>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</si>
  <si>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</si>
  <si>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</si>
  <si>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</si>
  <si>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</si>
  <si>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</si>
  <si>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</si>
  <si>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</si>
  <si>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</si>
  <si>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</si>
  <si>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</si>
  <si>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</si>
  <si>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</si>
  <si>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</si>
  <si>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</si>
  <si>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</si>
  <si>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</si>
  <si>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</si>
  <si>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</si>
  <si>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</si>
  <si>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</si>
  <si>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</si>
  <si>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</si>
  <si>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</si>
  <si>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</si>
  <si>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</si>
  <si>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</si>
  <si>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</si>
  <si>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</si>
  <si>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</si>
  <si>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</si>
  <si>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</si>
  <si>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</si>
  <si>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</si>
  <si>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</si>
  <si>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</si>
  <si>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</si>
  <si>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</si>
  <si>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</si>
  <si>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</si>
  <si>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</si>
  <si>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</si>
  <si>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</si>
  <si>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</si>
  <si>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</si>
  <si>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</si>
  <si>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</si>
  <si>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</si>
  <si>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</si>
  <si>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</si>
  <si>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</si>
  <si>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</si>
  <si>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</si>
  <si>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</si>
  <si>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</si>
  <si>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</si>
  <si>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</si>
  <si>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</si>
  <si>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</si>
  <si>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</si>
  <si>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</si>
  <si>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</si>
  <si>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</si>
  <si>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</si>
  <si>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</si>
  <si>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</si>
  <si>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</si>
  <si>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</si>
  <si>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</si>
  <si>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</si>
  <si>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</si>
  <si>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</si>
  <si>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</si>
  <si>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</si>
  <si>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</si>
  <si>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</si>
  <si>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</si>
  <si>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</si>
  <si>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</si>
  <si>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</si>
  <si>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</si>
  <si>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</si>
  <si>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</si>
  <si>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</si>
  <si>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</si>
  <si>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</si>
  <si>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</si>
  <si>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</si>
  <si>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</si>
  <si>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</si>
  <si>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</si>
  <si>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</si>
  <si>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</si>
  <si>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</si>
  <si>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</si>
  <si>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</si>
  <si>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</si>
  <si>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</si>
  <si>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</si>
  <si>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</si>
  <si>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</si>
  <si>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</si>
  <si>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</si>
  <si>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</si>
  <si>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</si>
  <si>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</si>
  <si>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</si>
  <si>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</si>
  <si>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</si>
  <si>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</si>
  <si>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</si>
  <si>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</si>
  <si>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</si>
  <si>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</si>
  <si>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</si>
  <si>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</si>
  <si>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</si>
  <si>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</si>
  <si>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</si>
  <si>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</si>
  <si>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</si>
  <si>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</si>
  <si>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</si>
  <si>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</si>
  <si>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</si>
  <si>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</si>
  <si>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</si>
  <si>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</si>
  <si>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</si>
  <si>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</si>
  <si>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</si>
  <si>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</si>
  <si>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</si>
  <si>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</si>
  <si>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</si>
  <si>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</si>
  <si>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</si>
  <si>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</si>
  <si>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</si>
  <si>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</si>
  <si>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</si>
  <si>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</si>
  <si>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</si>
  <si>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</si>
  <si>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</si>
  <si>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</si>
  <si>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</si>
  <si>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</si>
  <si>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</si>
  <si>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</si>
  <si>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</si>
  <si>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</si>
  <si>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</si>
  <si>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</si>
  <si>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</si>
  <si>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</si>
  <si>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</si>
  <si>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</si>
  <si>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</si>
  <si>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</si>
  <si>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</si>
  <si>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</si>
  <si>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</si>
  <si>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</si>
  <si>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</si>
  <si>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</si>
  <si>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</si>
  <si>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</si>
  <si>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</si>
  <si>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</si>
  <si>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</si>
  <si>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</si>
  <si>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</si>
  <si>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</si>
  <si>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</si>
  <si>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</si>
  <si>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</si>
  <si>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</si>
  <si>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</si>
  <si>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</si>
  <si>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</si>
  <si>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</si>
  <si>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</si>
  <si>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</si>
  <si>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</si>
  <si>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</si>
  <si>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</si>
  <si>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</si>
  <si>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</si>
  <si>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</si>
  <si>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</si>
  <si>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</si>
  <si>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</si>
  <si>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</si>
  <si>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</si>
  <si>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</si>
  <si>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</si>
  <si>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</si>
  <si>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</si>
  <si>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</si>
  <si>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</si>
  <si>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</si>
  <si>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</si>
  <si>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</si>
  <si>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</si>
  <si>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</si>
  <si>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</si>
  <si>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</si>
  <si>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</si>
  <si>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</si>
  <si>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</si>
  <si>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</si>
  <si>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</si>
  <si>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</si>
  <si>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</si>
  <si>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</si>
  <si>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</si>
  <si>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</si>
  <si>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</si>
  <si>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</si>
  <si>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</si>
  <si>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</si>
  <si>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</si>
  <si>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</si>
  <si>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</si>
  <si>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</si>
  <si>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</si>
  <si>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</si>
  <si>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</si>
  <si>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</si>
  <si>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</si>
  <si>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</si>
  <si>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</si>
  <si>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</si>
  <si>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</si>
  <si>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</si>
  <si>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</si>
  <si>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</si>
  <si>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</si>
  <si>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</si>
  <si>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</si>
  <si>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</si>
  <si>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</si>
  <si>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</si>
  <si>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</si>
  <si>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</si>
  <si>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</si>
  <si>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</si>
  <si>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</si>
  <si>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</si>
  <si>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</si>
  <si>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</si>
  <si>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</si>
  <si>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</si>
  <si>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</si>
  <si>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</si>
  <si>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</si>
  <si>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</si>
  <si>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</si>
  <si>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</si>
  <si>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</si>
  <si>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</si>
  <si>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</si>
  <si>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</si>
  <si>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</si>
  <si>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</si>
  <si>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</si>
  <si>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</si>
  <si>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</si>
  <si>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</si>
  <si>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</si>
  <si>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</si>
  <si>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</si>
  <si>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</si>
  <si>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</si>
  <si>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</si>
  <si>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</si>
  <si>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</si>
  <si>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</si>
  <si>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</si>
  <si>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</si>
  <si>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</si>
  <si>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</si>
  <si>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</si>
  <si>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</si>
  <si>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</si>
  <si>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</si>
  <si>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</si>
  <si>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</si>
  <si>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</si>
  <si>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</si>
  <si>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</si>
  <si>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</si>
  <si>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</si>
  <si>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</si>
  <si>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</si>
  <si>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</si>
  <si>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</si>
  <si>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</si>
  <si>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</si>
  <si>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</si>
  <si>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</si>
  <si>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</si>
  <si>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</si>
  <si>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</si>
  <si>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</si>
  <si>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</si>
  <si>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</si>
  <si>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</si>
  <si>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</si>
  <si>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</si>
  <si>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</si>
  <si>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</si>
  <si>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</si>
  <si>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</si>
  <si>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</si>
  <si>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</si>
  <si>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</si>
  <si>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</si>
  <si>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</si>
  <si>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</si>
  <si>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</si>
  <si>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</si>
  <si>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</si>
  <si>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</si>
  <si>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</si>
  <si>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</si>
  <si>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</si>
  <si>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</si>
  <si>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</si>
  <si>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</si>
  <si>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</si>
  <si>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</si>
  <si>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</si>
  <si>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</si>
  <si>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</si>
  <si>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</si>
  <si>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</si>
  <si>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</si>
  <si>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</si>
  <si>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</si>
  <si>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</si>
  <si>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</si>
  <si>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</si>
  <si>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</si>
  <si>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</si>
  <si>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</si>
  <si>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</si>
  <si>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</si>
  <si>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</si>
  <si>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</si>
  <si>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</si>
  <si>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</si>
  <si>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</si>
  <si>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</si>
  <si>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</si>
  <si>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</si>
  <si>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</si>
  <si>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</si>
  <si>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</si>
  <si>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</si>
  <si>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</si>
  <si>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</si>
  <si>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</si>
  <si>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</si>
  <si>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</si>
  <si>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</si>
  <si>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</si>
  <si>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</si>
  <si>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</si>
  <si>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</si>
  <si>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</si>
  <si>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</si>
  <si>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</si>
  <si>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</si>
  <si>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</si>
  <si>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</si>
  <si>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</si>
  <si>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</si>
  <si>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</si>
  <si>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</si>
  <si>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</si>
  <si>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</si>
  <si>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</si>
  <si>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</si>
  <si>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</si>
  <si>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</si>
  <si>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</si>
  <si>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</si>
  <si>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</si>
  <si>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</si>
  <si>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</si>
  <si>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</si>
  <si>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</si>
  <si>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</si>
  <si>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</si>
  <si>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</si>
  <si>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</si>
  <si>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</si>
  <si>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</si>
  <si>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</si>
  <si>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</si>
  <si>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</si>
  <si>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</si>
  <si>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</si>
  <si>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</si>
  <si>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</si>
  <si>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</si>
  <si>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</si>
  <si>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</si>
  <si>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</si>
  <si>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</si>
  <si>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</si>
  <si>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</si>
  <si>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</si>
  <si>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</si>
  <si>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</si>
  <si>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</si>
  <si>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</si>
  <si>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</si>
  <si>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</si>
  <si>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</si>
  <si>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</si>
  <si>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</si>
  <si>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</si>
  <si>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</si>
  <si>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</si>
  <si>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</si>
  <si>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</si>
  <si>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</si>
  <si>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</si>
  <si>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</si>
  <si>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</si>
  <si>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</si>
  <si>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</si>
  <si>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</si>
  <si>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</si>
  <si>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</si>
  <si>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</si>
  <si>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</si>
  <si>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</si>
  <si>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</si>
  <si>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</si>
  <si>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</si>
  <si>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</si>
  <si>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</si>
  <si>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</si>
  <si>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</si>
  <si>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</si>
  <si>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</si>
  <si>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</si>
  <si>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</si>
  <si>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</si>
  <si>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</si>
  <si>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</si>
  <si>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</si>
  <si>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</si>
  <si>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</si>
  <si>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</si>
  <si>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</si>
  <si>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</si>
  <si>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</si>
  <si>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</si>
  <si>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</si>
  <si>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</si>
  <si>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</si>
  <si>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</si>
  <si>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</si>
  <si>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</si>
  <si>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</si>
  <si>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</si>
  <si>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</si>
  <si>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</si>
  <si>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</si>
  <si>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</si>
  <si>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</si>
  <si>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</si>
  <si>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</si>
  <si>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</si>
  <si>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</si>
  <si>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</si>
  <si>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</si>
  <si>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</si>
  <si>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</si>
  <si>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</si>
  <si>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</si>
  <si>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</si>
  <si>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</si>
  <si>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</si>
  <si>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</si>
  <si>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</si>
  <si>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</si>
  <si>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</si>
  <si>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</si>
  <si>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</si>
  <si>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</si>
  <si>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</si>
  <si>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</si>
  <si>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</si>
  <si>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</si>
  <si>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</si>
  <si>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</si>
  <si>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</si>
  <si>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</si>
  <si>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</si>
  <si>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</si>
  <si>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</si>
  <si>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</si>
  <si>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</si>
  <si>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</si>
  <si>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</si>
  <si>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</si>
  <si>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</si>
  <si>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</si>
  <si>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</si>
  <si>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</si>
  <si>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</si>
  <si>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</si>
  <si>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</si>
  <si>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</si>
  <si>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</si>
  <si>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</si>
  <si>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</si>
  <si>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</si>
  <si>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</si>
  <si>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</si>
  <si>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</si>
  <si>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</si>
  <si>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</si>
  <si>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</si>
  <si>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</si>
  <si>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</si>
  <si>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</si>
  <si>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</si>
  <si>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</si>
  <si>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</si>
  <si>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</si>
  <si>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</si>
  <si>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</si>
  <si>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</si>
  <si>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</si>
  <si>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</si>
  <si>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</si>
  <si>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</si>
  <si>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</si>
  <si>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</si>
  <si>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</si>
  <si>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</si>
  <si>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</si>
  <si>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</si>
  <si>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</si>
  <si>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</si>
  <si>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</si>
  <si>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</si>
  <si>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</si>
  <si>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</si>
  <si>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</si>
  <si>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</si>
  <si>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</si>
  <si>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</si>
  <si>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</si>
  <si>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</si>
  <si>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</si>
  <si>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</si>
  <si>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</si>
  <si>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</si>
  <si>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</si>
  <si>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</si>
  <si>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</si>
  <si>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</si>
  <si>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</si>
  <si>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</si>
  <si>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</si>
  <si>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</si>
  <si>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</si>
  <si>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</si>
  <si>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</si>
  <si>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</si>
  <si>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</si>
  <si>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</si>
  <si>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</si>
  <si>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</si>
  <si>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</si>
  <si>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</si>
  <si>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</si>
  <si>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</si>
  <si>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</si>
  <si>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</si>
  <si>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</si>
  <si>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</si>
  <si>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</si>
  <si>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</si>
  <si>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</si>
  <si>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</si>
  <si>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</si>
  <si>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</si>
  <si>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</si>
  <si>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</si>
  <si>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</si>
  <si>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</si>
  <si>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</si>
  <si>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</si>
  <si>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</si>
  <si>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</si>
  <si>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</si>
  <si>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</si>
  <si>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</si>
  <si>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</si>
  <si>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</si>
  <si>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</si>
  <si>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</si>
  <si>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</si>
  <si>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</si>
  <si>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</si>
  <si>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</si>
  <si>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</si>
  <si>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</si>
  <si>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</si>
  <si>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</si>
  <si>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</si>
  <si>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</si>
  <si>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</si>
  <si>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</si>
  <si>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</si>
  <si>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</si>
  <si>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</si>
  <si>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</si>
  <si>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</si>
  <si>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</si>
  <si>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</si>
  <si>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</si>
  <si>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</si>
  <si>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</si>
  <si>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</si>
  <si>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</si>
  <si>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</si>
  <si>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</si>
  <si>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</si>
  <si>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</si>
  <si>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</si>
  <si>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</si>
  <si>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</si>
  <si>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</si>
  <si>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</si>
  <si>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</si>
  <si>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</si>
  <si>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</si>
  <si>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</si>
  <si>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</si>
  <si>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</si>
  <si>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</si>
  <si>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</si>
  <si>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</si>
  <si>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</si>
  <si>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</si>
  <si>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</si>
  <si>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</si>
  <si>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</si>
  <si>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</si>
  <si>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</si>
  <si>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</si>
  <si>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</si>
  <si>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</si>
  <si>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</si>
  <si>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</si>
  <si>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</si>
  <si>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</si>
  <si>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</si>
  <si>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</si>
  <si>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</si>
  <si>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</si>
  <si>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</si>
  <si>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</si>
  <si>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</si>
  <si>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</si>
  <si>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</si>
  <si>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</si>
  <si>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</si>
  <si>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</si>
  <si>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</si>
  <si>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</si>
  <si>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</si>
  <si>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</si>
  <si>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</si>
  <si>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</si>
  <si>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</si>
  <si>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</si>
  <si>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</si>
  <si>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</si>
  <si>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</si>
  <si>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</si>
  <si>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</si>
  <si>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</si>
  <si>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</si>
  <si>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</si>
  <si>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</si>
  <si>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</si>
  <si>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</si>
  <si>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</si>
  <si>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</si>
  <si>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</si>
  <si>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</si>
  <si>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</si>
  <si>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</si>
  <si>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</si>
  <si>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</si>
  <si>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</si>
  <si>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</si>
  <si>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</si>
  <si>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</si>
  <si>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</si>
  <si>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</si>
  <si>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</si>
  <si>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</si>
  <si>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</si>
  <si>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</si>
  <si>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</si>
  <si>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</si>
  <si>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</si>
  <si>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</si>
  <si>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</si>
  <si>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</si>
  <si>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</si>
  <si>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</si>
  <si>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</si>
  <si>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</si>
  <si>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</si>
  <si>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</si>
  <si>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</si>
  <si>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</si>
  <si>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</si>
  <si>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</si>
  <si>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</si>
  <si>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</si>
  <si>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</si>
  <si>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</si>
  <si>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</si>
  <si>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</si>
  <si>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</si>
  <si>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</si>
  <si>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</si>
  <si>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</si>
  <si>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</si>
  <si>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</si>
  <si>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</si>
  <si>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</si>
  <si>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</si>
  <si>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</si>
  <si>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</si>
  <si>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</si>
  <si>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</si>
  <si>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</si>
  <si>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</si>
  <si>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</si>
  <si>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</si>
  <si>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</si>
  <si>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</si>
  <si>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</si>
  <si>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</si>
  <si>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</si>
  <si>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</si>
  <si>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</si>
  <si>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</si>
  <si>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</si>
  <si>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</si>
  <si>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</si>
  <si>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</si>
  <si>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</si>
  <si>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</si>
  <si>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</si>
  <si>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</si>
  <si>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</si>
  <si>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</si>
  <si>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</si>
  <si>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</si>
  <si>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</si>
  <si>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</si>
  <si>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</si>
  <si>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</si>
  <si>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</si>
  <si>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</si>
  <si>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</si>
  <si>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</si>
  <si>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</si>
  <si>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</si>
  <si>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</si>
  <si>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</si>
  <si>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</si>
  <si>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</si>
  <si>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</si>
  <si>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</si>
  <si>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</si>
  <si>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</si>
  <si>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</si>
  <si>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</si>
  <si>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</si>
  <si>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</si>
  <si>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</si>
  <si>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</si>
  <si>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</si>
  <si>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</si>
  <si>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</si>
  <si>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</si>
  <si>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</si>
  <si>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</si>
  <si>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</si>
  <si>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</si>
  <si>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</si>
  <si>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</si>
  <si>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</si>
  <si>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</si>
  <si>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</si>
  <si>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</si>
  <si>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</si>
  <si>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</si>
  <si>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</si>
  <si>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</si>
  <si>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</si>
  <si>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</si>
  <si>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</si>
  <si>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</si>
  <si>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</si>
  <si>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</si>
  <si>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</si>
  <si>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</si>
  <si>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</si>
  <si>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</si>
  <si>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</si>
  <si>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</si>
  <si>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</si>
  <si>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</si>
  <si>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</si>
  <si>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</si>
  <si>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</si>
  <si>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</si>
  <si>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</si>
  <si>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</si>
  <si>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</si>
  <si>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</si>
  <si>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</si>
  <si>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</si>
  <si>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</si>
  <si>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</si>
  <si>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</si>
  <si>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</si>
  <si>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</si>
  <si>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</si>
  <si>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</si>
  <si>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</si>
  <si>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</si>
  <si>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</si>
  <si>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</si>
  <si>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</si>
  <si>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</si>
  <si>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</si>
  <si>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</si>
  <si>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</si>
  <si>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</si>
  <si>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</si>
  <si>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</si>
  <si>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</si>
  <si>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</si>
  <si>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</si>
  <si>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</si>
  <si>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</si>
  <si>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</si>
  <si>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</si>
  <si>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</si>
  <si>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</si>
  <si>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</si>
  <si>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</si>
  <si>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</si>
  <si>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</si>
  <si>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</si>
  <si>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</si>
  <si>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</si>
  <si>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</si>
  <si>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</si>
  <si>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</si>
  <si>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</si>
  <si>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</si>
  <si>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</si>
  <si>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</si>
  <si>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</si>
  <si>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</si>
  <si>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</si>
  <si>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</si>
  <si>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</si>
  <si>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</si>
  <si>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</si>
  <si>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</si>
  <si>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</si>
  <si>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</si>
  <si>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</si>
  <si>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</si>
  <si>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</si>
  <si>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</si>
  <si>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</si>
  <si>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</si>
  <si>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</si>
  <si>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</si>
  <si>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</si>
  <si>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</si>
  <si>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</si>
  <si>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</si>
  <si>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</si>
  <si>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</si>
  <si>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</si>
  <si>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</si>
  <si>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</si>
  <si>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</si>
  <si>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</si>
  <si>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</si>
  <si>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</si>
  <si>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</si>
  <si>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</si>
  <si>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</si>
  <si>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</si>
  <si>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</si>
  <si>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</si>
  <si>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</si>
  <si>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</si>
  <si>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</si>
  <si>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</si>
  <si>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</si>
  <si>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</si>
  <si>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</si>
  <si>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</si>
  <si>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</si>
  <si>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</si>
  <si>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</si>
  <si>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</si>
  <si>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</si>
  <si>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</si>
  <si>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</si>
  <si>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</si>
  <si>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</si>
  <si>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</si>
  <si>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</si>
  <si>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</si>
  <si>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</si>
  <si>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</si>
  <si>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</si>
  <si>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</si>
  <si>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</si>
  <si>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</si>
  <si>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</si>
  <si>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</si>
  <si>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</si>
  <si>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</si>
  <si>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</si>
  <si>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</si>
  <si>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</si>
  <si>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</si>
  <si>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</si>
  <si>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</si>
  <si>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</si>
  <si>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</si>
  <si>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</si>
  <si>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</si>
  <si>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</si>
  <si>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</si>
  <si>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</si>
  <si>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</si>
  <si>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</si>
  <si>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</si>
  <si>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</si>
  <si>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</si>
  <si>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</si>
  <si>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</si>
  <si>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</si>
  <si>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</si>
  <si>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</si>
  <si>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</si>
  <si>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</si>
  <si>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</si>
  <si>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</si>
  <si>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</si>
  <si>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</si>
  <si>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</si>
  <si>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</si>
  <si>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</si>
  <si>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</si>
  <si>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</si>
  <si>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</si>
  <si>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</si>
  <si>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</si>
  <si>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</si>
  <si>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</si>
  <si>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</si>
  <si>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</si>
  <si>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</si>
  <si>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</si>
  <si>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</si>
  <si>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</si>
  <si>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</si>
  <si>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</si>
  <si>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</si>
  <si>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</si>
  <si>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</si>
  <si>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</si>
  <si>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</si>
  <si>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</si>
  <si>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</si>
  <si>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</si>
  <si>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</si>
  <si>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</si>
  <si>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</si>
  <si>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</si>
  <si>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</si>
  <si>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</si>
  <si>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</si>
  <si>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</si>
  <si>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</si>
  <si>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</si>
  <si>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</si>
  <si>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</si>
  <si>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</si>
  <si>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</si>
  <si>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</si>
  <si>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</si>
  <si>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</si>
  <si>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</si>
  <si>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</si>
  <si>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</si>
  <si>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</si>
  <si>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</si>
  <si>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</si>
  <si>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</si>
  <si>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</si>
  <si>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</si>
  <si>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</si>
  <si>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</si>
  <si>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</si>
  <si>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</si>
  <si>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</si>
  <si>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</si>
  <si>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</si>
  <si>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</si>
  <si>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</si>
  <si>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</si>
  <si>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</si>
  <si>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</si>
  <si>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</si>
  <si>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</si>
  <si>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</si>
  <si>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</si>
  <si>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</si>
  <si>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</si>
  <si>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</si>
  <si>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</si>
  <si>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</si>
  <si>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</si>
  <si>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</si>
  <si>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</si>
  <si>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</si>
  <si>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</si>
  <si>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</si>
  <si>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</si>
  <si>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</si>
  <si>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</si>
  <si>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</si>
  <si>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</si>
  <si>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</si>
  <si>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</si>
  <si>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</si>
  <si>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</si>
  <si>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</si>
  <si>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</si>
  <si>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</si>
  <si>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</si>
  <si>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</si>
  <si>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</si>
  <si>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</si>
  <si>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</si>
  <si>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</si>
  <si>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</si>
  <si>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</si>
  <si>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</si>
  <si>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</si>
  <si>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</si>
  <si>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</si>
  <si>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</si>
  <si>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</si>
  <si>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</si>
  <si>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</si>
  <si>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</si>
  <si>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</si>
  <si>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</si>
  <si>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</si>
  <si>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</si>
  <si>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</si>
  <si>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</si>
  <si>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</si>
  <si>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</si>
  <si>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</si>
  <si>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</si>
  <si>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</si>
  <si>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</si>
  <si>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</si>
  <si>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</si>
  <si>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</si>
  <si>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</si>
  <si>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</si>
  <si>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</si>
  <si>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</si>
  <si>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</si>
  <si>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</si>
  <si>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</si>
  <si>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</si>
  <si>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</si>
  <si>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</si>
  <si>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</si>
  <si>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</si>
  <si>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</si>
  <si>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</si>
  <si>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</si>
  <si>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</si>
  <si>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</si>
  <si>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</si>
  <si>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</si>
  <si>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</si>
  <si>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</si>
  <si>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</si>
  <si>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</si>
  <si>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</si>
  <si>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</si>
  <si>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</si>
  <si>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</si>
  <si>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</si>
  <si>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</si>
  <si>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</si>
  <si>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</si>
  <si>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</si>
  <si>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</si>
  <si>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</si>
  <si>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</si>
  <si>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</si>
  <si>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</si>
  <si>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</si>
  <si>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</si>
  <si>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</si>
  <si>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</si>
  <si>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</si>
  <si>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</si>
  <si>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</si>
  <si>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</si>
  <si>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</si>
  <si>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</si>
  <si>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</si>
  <si>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</si>
  <si>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</si>
  <si>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</si>
  <si>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</si>
  <si>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</si>
  <si>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</si>
  <si>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</si>
  <si>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</si>
  <si>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</si>
  <si>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</si>
  <si>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</si>
  <si>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</si>
  <si>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</si>
  <si>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</si>
  <si>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</si>
  <si>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</si>
  <si>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</si>
  <si>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</si>
  <si>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</si>
  <si>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</si>
  <si>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</si>
  <si>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</si>
  <si>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</si>
  <si>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</si>
  <si>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</si>
  <si>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</si>
  <si>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</si>
  <si>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</si>
  <si>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</si>
  <si>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</si>
  <si>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</si>
  <si>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</si>
  <si>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</si>
  <si>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</si>
  <si>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</si>
  <si>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</si>
  <si>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</si>
  <si>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</si>
  <si>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</si>
  <si>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</si>
  <si>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</si>
  <si>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</si>
  <si>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</si>
  <si>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</si>
  <si>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</si>
  <si>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</si>
  <si>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</si>
  <si>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</si>
  <si>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</si>
  <si>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</si>
  <si>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</si>
  <si>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</si>
  <si>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</si>
  <si>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</si>
  <si>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</si>
  <si>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</si>
  <si>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</si>
  <si>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</si>
  <si>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</si>
  <si>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</si>
  <si>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</si>
  <si>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</si>
  <si>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</si>
  <si>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</si>
  <si>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</si>
  <si>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</si>
  <si>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</si>
  <si>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</si>
  <si>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</si>
  <si>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</si>
  <si>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</si>
  <si>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</si>
  <si>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</si>
  <si>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</si>
  <si>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</si>
  <si>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</si>
  <si>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</si>
  <si>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</si>
  <si>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</si>
  <si>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</si>
  <si>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</si>
  <si>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</si>
  <si>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</si>
  <si>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</si>
  <si>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</si>
  <si>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</si>
  <si>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</si>
  <si>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</si>
  <si>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</si>
  <si>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</si>
  <si>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</si>
  <si>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</si>
  <si>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</si>
  <si>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</si>
  <si>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</si>
  <si>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</si>
  <si>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</si>
  <si>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</si>
  <si>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</si>
  <si>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</si>
  <si>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</si>
  <si>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</si>
  <si>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</si>
  <si>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</si>
  <si>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</si>
  <si>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</si>
  <si>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</si>
  <si>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</si>
  <si>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</si>
  <si>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</si>
  <si>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</si>
  <si>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</si>
  <si>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</si>
  <si>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</si>
  <si>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</si>
  <si>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</si>
  <si>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</si>
  <si>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</si>
  <si>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</si>
  <si>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</si>
  <si>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</si>
  <si>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</si>
  <si>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</si>
  <si>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</si>
  <si>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</si>
  <si>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</si>
  <si>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</si>
  <si>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</si>
  <si>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</si>
  <si>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</si>
  <si>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</si>
  <si>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</si>
  <si>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</si>
  <si>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</si>
  <si>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</si>
  <si>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</si>
  <si>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</si>
  <si>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</si>
  <si>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</si>
  <si>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</si>
  <si>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</si>
  <si>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</si>
  <si>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</si>
  <si>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</si>
  <si>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</si>
  <si>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</si>
  <si>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</si>
  <si>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</si>
  <si>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</si>
  <si>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</si>
  <si>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</si>
  <si>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</si>
  <si>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</si>
  <si>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</si>
  <si>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</si>
  <si>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</si>
  <si>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</si>
  <si>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</si>
  <si>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</si>
  <si>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</si>
  <si>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</si>
  <si>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</si>
  <si>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</si>
  <si>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</si>
  <si>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</si>
  <si>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</si>
  <si>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</si>
  <si>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</si>
  <si>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</si>
  <si>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</si>
  <si>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</si>
  <si>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</si>
  <si>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</si>
  <si>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</si>
  <si>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</si>
  <si>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</si>
  <si>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</si>
  <si>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</si>
  <si>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</si>
  <si>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</si>
  <si>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</si>
  <si>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</si>
  <si>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</si>
  <si>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</si>
  <si>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</si>
  <si>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</si>
  <si>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</si>
  <si>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</si>
  <si>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</si>
  <si>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</si>
  <si>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</si>
  <si>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</si>
  <si>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</si>
  <si>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</si>
  <si>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</si>
  <si>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</si>
  <si>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</si>
  <si>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</si>
  <si>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</si>
  <si>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</si>
  <si>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</si>
  <si>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</si>
  <si>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</si>
  <si>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</si>
  <si>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</si>
  <si>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</si>
  <si>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</si>
  <si>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</si>
  <si>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</si>
  <si>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</si>
  <si>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</si>
  <si>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</si>
  <si>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</si>
  <si>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</si>
  <si>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</si>
  <si>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</si>
  <si>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</si>
  <si>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</si>
  <si>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</si>
  <si>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</si>
  <si>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</si>
  <si>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</si>
  <si>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</si>
  <si>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</si>
  <si>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</si>
  <si>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</si>
  <si>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</si>
  <si>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</si>
  <si>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</si>
  <si>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</si>
  <si>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</si>
  <si>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</si>
  <si>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</si>
  <si>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</si>
  <si>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</si>
  <si>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</si>
  <si>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</si>
  <si>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</si>
  <si>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</si>
  <si>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</si>
  <si>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</si>
  <si>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</si>
  <si>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</si>
  <si>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</si>
  <si>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</si>
  <si>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</si>
  <si>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</si>
  <si>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</si>
  <si>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</si>
  <si>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</si>
  <si>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</si>
  <si>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</si>
  <si>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</si>
  <si>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</si>
  <si>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</si>
  <si>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</si>
  <si>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</si>
  <si>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</si>
  <si>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</si>
  <si>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</si>
  <si>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</si>
  <si>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</si>
  <si>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</si>
  <si>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</si>
  <si>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</si>
  <si>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</si>
  <si>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</si>
  <si>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</si>
  <si>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</si>
  <si>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</si>
  <si>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</si>
  <si>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</si>
  <si>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</si>
  <si>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</si>
  <si>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</si>
  <si>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</si>
  <si>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</si>
  <si>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</si>
  <si>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</si>
  <si>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</si>
  <si>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</si>
  <si>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</si>
  <si>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</si>
  <si>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</si>
  <si>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</si>
  <si>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</si>
  <si>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</si>
  <si>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</si>
  <si>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</si>
  <si>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</si>
  <si>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</si>
  <si>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</si>
  <si>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</si>
  <si>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</si>
  <si>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</si>
  <si>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</si>
  <si>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</si>
  <si>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</si>
  <si>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</si>
  <si>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</si>
  <si>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</si>
  <si>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</si>
  <si>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</si>
  <si>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</si>
  <si>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</si>
  <si>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</si>
  <si>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</si>
  <si>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</si>
  <si>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</si>
  <si>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</si>
  <si>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</si>
  <si>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</si>
  <si>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</si>
  <si>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</si>
  <si>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</si>
  <si>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</si>
  <si>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</si>
  <si>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</si>
  <si>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</si>
  <si>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</si>
  <si>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</si>
  <si>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</si>
  <si>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</si>
  <si>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</si>
  <si>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</si>
  <si>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</si>
  <si>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</si>
  <si>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</si>
  <si>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</si>
  <si>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</si>
  <si>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</si>
  <si>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</si>
  <si>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</si>
  <si>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</si>
  <si>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</si>
  <si>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</si>
  <si>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</si>
  <si>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</si>
  <si>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</si>
  <si>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</si>
  <si>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</si>
  <si>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</si>
  <si>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</si>
  <si>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</si>
  <si>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</si>
  <si>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</si>
  <si>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</si>
  <si>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</si>
  <si>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</si>
  <si>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</si>
  <si>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</si>
  <si>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</si>
  <si>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</si>
  <si>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</si>
  <si>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</si>
  <si>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</si>
  <si>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</si>
  <si>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</si>
  <si>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</si>
  <si>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</si>
  <si>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</si>
  <si>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</si>
  <si>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</si>
  <si>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</si>
  <si>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</si>
  <si>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</si>
  <si>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</si>
  <si>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</si>
  <si>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</si>
  <si>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</si>
  <si>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</si>
  <si>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</si>
  <si>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</si>
  <si>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</si>
  <si>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</si>
  <si>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</si>
  <si>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</si>
  <si>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</si>
  <si>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</si>
  <si>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</si>
  <si>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</si>
  <si>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</si>
  <si>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</si>
  <si>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</si>
  <si>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</si>
  <si>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</si>
  <si>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</si>
  <si>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</si>
  <si>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</si>
  <si>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</si>
  <si>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</si>
  <si>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</si>
  <si>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</si>
  <si>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</si>
  <si>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</si>
  <si>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</si>
  <si>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</si>
  <si>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</si>
  <si>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</si>
  <si>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</si>
  <si>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</si>
  <si>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</si>
  <si>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</si>
  <si>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</si>
  <si>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</si>
  <si>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</si>
  <si>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</si>
  <si>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</si>
  <si>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</si>
  <si>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</si>
  <si>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</si>
  <si>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</si>
  <si>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</si>
  <si>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</si>
  <si>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</si>
  <si>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</si>
  <si>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</si>
  <si>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</si>
  <si>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</si>
  <si>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</si>
  <si>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</si>
  <si>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</si>
  <si>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</si>
  <si>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</si>
  <si>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</si>
  <si>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</si>
  <si>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</si>
  <si>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</si>
  <si>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</si>
  <si>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</si>
  <si>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</si>
  <si>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</si>
  <si>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</si>
  <si>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</si>
  <si>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</si>
  <si>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</si>
  <si>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</si>
  <si>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</si>
  <si>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</si>
  <si>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</si>
  <si>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</si>
  <si>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</si>
  <si>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</si>
  <si>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</si>
  <si>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</si>
  <si>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</si>
  <si>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</si>
  <si>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</si>
  <si>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</si>
  <si>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</si>
  <si>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</si>
  <si>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</si>
  <si>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</si>
  <si>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</si>
  <si>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</si>
  <si>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</si>
  <si>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</si>
  <si>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</si>
  <si>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</si>
  <si>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</si>
  <si>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</si>
  <si>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</si>
  <si>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</si>
  <si>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</si>
  <si>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</si>
  <si>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</si>
  <si>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</si>
  <si>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</si>
  <si>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</si>
  <si>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</si>
  <si>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</si>
  <si>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</si>
  <si>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</si>
  <si>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</si>
  <si>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</si>
  <si>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</si>
  <si>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</si>
  <si>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</si>
  <si>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</si>
  <si>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</si>
  <si>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</si>
  <si>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</si>
  <si>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</si>
  <si>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</si>
  <si>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</si>
  <si>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</si>
  <si>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</si>
  <si>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</si>
  <si>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</si>
  <si>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</si>
  <si>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</si>
  <si>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</si>
  <si>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</si>
  <si>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</si>
  <si>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</si>
  <si>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</si>
  <si>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</si>
  <si>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</si>
  <si>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</si>
  <si>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</si>
  <si>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</si>
  <si>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</si>
  <si>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</si>
  <si>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</si>
  <si>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</si>
  <si>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</si>
  <si>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</si>
  <si>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</si>
  <si>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</si>
  <si>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</si>
  <si>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</si>
  <si>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</si>
  <si>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</si>
  <si>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</si>
  <si>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</si>
  <si>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</si>
  <si>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</si>
  <si>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</si>
  <si>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</si>
  <si>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</si>
  <si>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</si>
  <si>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</si>
  <si>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</si>
  <si>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</si>
  <si>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</si>
  <si>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</si>
  <si>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</si>
  <si>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</si>
  <si>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</si>
  <si>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</si>
  <si>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</si>
  <si>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</si>
  <si>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</si>
  <si>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</si>
  <si>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</si>
  <si>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</si>
  <si>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</si>
  <si>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</si>
  <si>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</si>
  <si>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</si>
  <si>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</si>
  <si>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</si>
  <si>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</si>
  <si>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</si>
  <si>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</si>
  <si>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</si>
  <si>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</si>
  <si>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</si>
  <si>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</si>
  <si>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</si>
  <si>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</si>
  <si>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</si>
  <si>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</si>
  <si>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</si>
  <si>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</si>
  <si>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</si>
  <si>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</si>
  <si>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</si>
  <si>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</si>
  <si>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</si>
  <si>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</si>
  <si>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</si>
  <si>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</si>
  <si>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</si>
  <si>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</si>
  <si>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</si>
  <si>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</si>
  <si>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</si>
  <si>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</si>
  <si>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</si>
  <si>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</si>
  <si>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</si>
  <si>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</si>
  <si>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</si>
  <si>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</si>
  <si>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</si>
  <si>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</si>
  <si>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</si>
  <si>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</si>
  <si>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</si>
  <si>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</si>
  <si>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</si>
  <si>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</si>
  <si>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</si>
  <si>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</si>
  <si>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</si>
  <si>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</si>
  <si>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</si>
  <si>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</si>
  <si>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</si>
  <si>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</si>
  <si>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</si>
  <si>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</si>
  <si>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</si>
  <si>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</si>
  <si>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</si>
  <si>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</si>
  <si>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</si>
  <si>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</si>
  <si>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</si>
  <si>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</si>
  <si>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</si>
  <si>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</si>
  <si>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</si>
  <si>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</si>
  <si>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</si>
  <si>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</si>
  <si>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</si>
  <si>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</si>
  <si>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</si>
  <si>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</si>
  <si>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</si>
  <si>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</si>
  <si>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</si>
  <si>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</si>
  <si>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</si>
  <si>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</si>
  <si>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</si>
  <si>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</si>
  <si>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</si>
  <si>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</si>
  <si>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</si>
  <si>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</si>
  <si>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</si>
  <si>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</si>
  <si>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</si>
  <si>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</si>
  <si>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</si>
  <si>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</si>
  <si>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</si>
  <si>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</si>
  <si>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</si>
  <si>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</si>
  <si>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</si>
  <si>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</si>
  <si>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</si>
  <si>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</si>
  <si>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</si>
  <si>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</si>
  <si>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</si>
  <si>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</si>
  <si>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</si>
  <si>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</si>
  <si>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</si>
  <si>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</si>
  <si>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</si>
  <si>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</si>
  <si>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</si>
  <si>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</si>
  <si>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</si>
  <si>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</si>
  <si>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</si>
  <si>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</si>
  <si>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</si>
  <si>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</si>
  <si>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</si>
  <si>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</si>
  <si>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</si>
  <si>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</si>
  <si>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</si>
  <si>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</si>
  <si>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</si>
  <si>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</si>
  <si>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</si>
  <si>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</si>
  <si>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</si>
  <si>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</si>
  <si>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</si>
  <si>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</si>
  <si>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</si>
  <si>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</si>
  <si>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</si>
  <si>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</si>
  <si>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</si>
  <si>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</si>
  <si>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</si>
  <si>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</si>
  <si>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</si>
  <si>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</si>
  <si>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</si>
  <si>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</si>
  <si>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</si>
  <si>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</si>
  <si>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</si>
  <si>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</si>
  <si>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</si>
  <si>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</si>
  <si>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</si>
  <si>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</si>
  <si>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</si>
  <si>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</si>
  <si>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</si>
  <si>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</si>
  <si>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</si>
  <si>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</si>
  <si>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</si>
  <si>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</si>
  <si>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</si>
  <si>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</si>
  <si>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</si>
  <si>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</si>
  <si>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</si>
  <si>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</si>
  <si>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</si>
  <si>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</si>
  <si>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</si>
  <si>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</si>
  <si>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</si>
  <si>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</si>
  <si>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</si>
  <si>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</si>
  <si>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</si>
  <si>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</si>
  <si>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</si>
  <si>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</si>
  <si>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</si>
  <si>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</si>
  <si>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</si>
  <si>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</si>
  <si>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</si>
  <si>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</si>
  <si>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</si>
  <si>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</si>
  <si>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</si>
  <si>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</si>
  <si>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</si>
  <si>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</si>
  <si>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</si>
  <si>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</si>
  <si>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</si>
  <si>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</si>
  <si>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</si>
  <si>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</si>
  <si>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</si>
  <si>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</si>
  <si>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</si>
  <si>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</si>
  <si>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</si>
  <si>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</si>
  <si>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</si>
  <si>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</si>
  <si>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</si>
  <si>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</si>
  <si>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</si>
  <si>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</si>
  <si>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</si>
  <si>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</si>
  <si>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</si>
  <si>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</si>
  <si>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</si>
  <si>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</si>
  <si>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</si>
  <si>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</si>
  <si>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</si>
  <si>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</si>
  <si>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</si>
  <si>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</si>
  <si>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</si>
  <si>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</si>
  <si>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</si>
  <si>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</si>
  <si>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</si>
  <si>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</si>
  <si>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</si>
  <si>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</si>
  <si>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</si>
  <si>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</si>
  <si>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</si>
  <si>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</si>
  <si>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</si>
  <si>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</si>
  <si>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</si>
  <si>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</si>
  <si>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</si>
  <si>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</si>
  <si>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</si>
  <si>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</si>
  <si>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</si>
  <si>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</si>
  <si>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</si>
  <si>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</si>
  <si>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</si>
  <si>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</si>
  <si>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</si>
  <si>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</si>
  <si>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</si>
  <si>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</si>
  <si>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</si>
  <si>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</si>
  <si>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</si>
  <si>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</si>
  <si>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</si>
  <si>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</si>
  <si>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</si>
  <si>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</si>
  <si>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</si>
  <si>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</si>
  <si>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</si>
  <si>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</si>
  <si>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</si>
  <si>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</si>
  <si>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</si>
  <si>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</si>
  <si>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</si>
  <si>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</si>
  <si>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</si>
  <si>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</si>
  <si>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</si>
  <si>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</si>
  <si>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</si>
  <si>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</si>
  <si>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</si>
  <si>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</si>
  <si>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</si>
  <si>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</si>
  <si>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</si>
  <si>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</si>
  <si>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</si>
  <si>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</si>
  <si>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</si>
  <si>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</si>
  <si>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</si>
  <si>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</si>
  <si>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</si>
  <si>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</si>
  <si>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</si>
  <si>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</si>
  <si>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</si>
  <si>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</si>
  <si>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</si>
  <si>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</si>
  <si>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</si>
  <si>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</si>
  <si>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</si>
  <si>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</si>
  <si>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</si>
  <si>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</si>
  <si>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</si>
  <si>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</si>
  <si>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</si>
  <si>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</si>
  <si>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</si>
  <si>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</si>
  <si>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</si>
  <si>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</si>
  <si>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</si>
  <si>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</si>
  <si>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</si>
  <si>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</si>
  <si>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</si>
  <si>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</si>
  <si>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</si>
  <si>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</si>
  <si>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</si>
  <si>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</si>
  <si>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</si>
  <si>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</si>
  <si>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</si>
  <si>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</si>
  <si>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</si>
  <si>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</si>
  <si>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</si>
  <si>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</si>
  <si>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</si>
  <si>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</si>
  <si>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</si>
  <si>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</si>
  <si>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</si>
  <si>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</si>
  <si>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</si>
  <si>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</si>
  <si>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</si>
  <si>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</si>
  <si>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</si>
  <si>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</si>
  <si>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</si>
  <si>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</si>
  <si>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</si>
  <si>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</si>
  <si>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</si>
  <si>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</si>
  <si>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</si>
  <si>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</si>
  <si>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</si>
  <si>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</si>
  <si>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</si>
  <si>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</si>
  <si>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</si>
  <si>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</si>
  <si>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</si>
  <si>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</si>
  <si>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</si>
  <si>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</si>
  <si>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</si>
  <si>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</si>
  <si>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</si>
  <si>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</si>
  <si>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</si>
  <si>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</si>
  <si>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</si>
  <si>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</si>
  <si>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</si>
  <si>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</si>
  <si>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</si>
  <si>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</si>
  <si>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</si>
  <si>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</si>
  <si>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</si>
  <si>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</si>
  <si>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</si>
  <si>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</si>
  <si>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</si>
  <si>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</si>
  <si>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</si>
  <si>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</si>
  <si>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</si>
  <si>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</si>
  <si>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</si>
  <si>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</si>
  <si>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</si>
  <si>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</si>
  <si>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</si>
  <si>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</si>
  <si>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</si>
  <si>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</si>
  <si>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</si>
  <si>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</si>
  <si>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</si>
  <si>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</si>
  <si>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</si>
  <si>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</si>
  <si>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</si>
  <si>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</si>
  <si>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</si>
  <si>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</si>
  <si>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</si>
  <si>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</si>
  <si>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</si>
  <si>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</si>
  <si>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</si>
  <si>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</si>
  <si>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</si>
  <si>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</si>
  <si>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</si>
  <si>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</si>
  <si>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</si>
  <si>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</si>
  <si>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</si>
  <si>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</si>
  <si>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</si>
  <si>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</si>
  <si>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</si>
  <si>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</si>
  <si>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</si>
  <si>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</si>
  <si>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</si>
  <si>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</si>
  <si>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</si>
  <si>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</si>
  <si>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</si>
  <si>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</si>
  <si>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</si>
  <si>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</si>
  <si>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</si>
  <si>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</si>
  <si>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</si>
  <si>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</si>
  <si>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</si>
  <si>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</si>
  <si>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</si>
  <si>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</si>
  <si>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</si>
  <si>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</si>
  <si>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</si>
  <si>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</si>
  <si>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</si>
  <si>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</si>
  <si>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</si>
  <si>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</si>
  <si>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</si>
  <si>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</si>
  <si>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</si>
  <si>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</si>
  <si>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</si>
  <si>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</si>
  <si>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</si>
  <si>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</si>
  <si>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</si>
  <si>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</si>
  <si>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</si>
  <si>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</si>
  <si>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</si>
  <si>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</si>
  <si>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</si>
  <si>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</si>
  <si>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</si>
  <si>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</si>
  <si>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</si>
  <si>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</si>
  <si>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</si>
  <si>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</si>
  <si>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</si>
  <si>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</si>
  <si>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</si>
  <si>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</si>
  <si>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</si>
  <si>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</si>
  <si>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</si>
  <si>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</si>
  <si>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</si>
  <si>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</si>
  <si>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</si>
  <si>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</si>
  <si>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</si>
  <si>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</si>
  <si>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</si>
  <si>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</si>
  <si>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</si>
  <si>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</si>
  <si>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</si>
  <si>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</si>
  <si>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</si>
  <si>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</si>
  <si>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</si>
  <si>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</si>
  <si>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</si>
  <si>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</si>
  <si>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</si>
  <si>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</si>
  <si>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</si>
  <si>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</si>
  <si>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</si>
  <si>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</si>
  <si>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</si>
  <si>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</si>
  <si>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</si>
  <si>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</si>
  <si>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</si>
  <si>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</si>
  <si>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</si>
  <si>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</si>
  <si>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</si>
  <si>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</si>
  <si>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</si>
  <si>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</si>
  <si>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</si>
  <si>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</si>
  <si>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</si>
  <si>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</si>
  <si>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</si>
  <si>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</si>
  <si>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</si>
  <si>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</si>
  <si>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</si>
  <si>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</si>
  <si>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</si>
  <si>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</si>
  <si>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</si>
  <si>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</si>
  <si>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</si>
  <si>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</si>
  <si>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</si>
  <si>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</si>
  <si>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</si>
  <si>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</si>
  <si>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</si>
  <si>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</si>
  <si>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</si>
  <si>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</si>
  <si>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</si>
  <si>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</si>
  <si>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</si>
  <si>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</si>
  <si>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</si>
  <si>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</si>
  <si>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</si>
  <si>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</si>
  <si>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</si>
  <si>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</si>
  <si>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</si>
  <si>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</si>
  <si>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</si>
  <si>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</si>
  <si>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</si>
  <si>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</si>
  <si>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</si>
  <si>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</si>
  <si>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</si>
  <si>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</si>
  <si>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</si>
  <si>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</si>
  <si>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</si>
  <si>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</si>
  <si>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</si>
  <si>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</si>
  <si>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</si>
  <si>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</si>
  <si>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</si>
  <si>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</si>
  <si>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</si>
  <si>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</si>
  <si>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</si>
  <si>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</si>
  <si>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</si>
  <si>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</si>
  <si>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</si>
  <si>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</si>
  <si>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</si>
  <si>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</si>
  <si>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</si>
  <si>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</si>
  <si>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</si>
  <si>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</si>
  <si>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</si>
  <si>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</si>
  <si>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</si>
  <si>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</si>
  <si>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</si>
  <si>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</si>
  <si>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</si>
  <si>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</si>
  <si>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</si>
  <si>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</si>
  <si>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</si>
  <si>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</si>
  <si>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</si>
  <si>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</si>
  <si>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</si>
  <si>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</si>
  <si>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</si>
  <si>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</si>
  <si>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</si>
  <si>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</si>
  <si>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</si>
  <si>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</si>
  <si>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</si>
  <si>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</si>
  <si>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</si>
  <si>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</si>
  <si>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</si>
  <si>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</si>
  <si>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</si>
  <si>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</si>
  <si>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</si>
  <si>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</si>
  <si>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</si>
  <si>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</si>
  <si>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</si>
  <si>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</si>
  <si>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</si>
  <si>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</si>
  <si>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</si>
  <si>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</si>
  <si>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</si>
  <si>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</si>
  <si>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</si>
  <si>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</si>
  <si>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</si>
  <si>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</si>
  <si>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</si>
  <si>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</si>
  <si>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</si>
  <si>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</si>
  <si>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</si>
  <si>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</si>
  <si>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</si>
  <si>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</si>
  <si>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</si>
  <si>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</si>
  <si>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</si>
  <si>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</si>
  <si>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</si>
  <si>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</si>
  <si>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</si>
  <si>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</si>
  <si>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</si>
  <si>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</si>
  <si>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</si>
  <si>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</si>
  <si>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</si>
  <si>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</si>
  <si>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</si>
  <si>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</si>
  <si>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</si>
  <si>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</si>
  <si>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</si>
  <si>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</si>
  <si>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</si>
  <si>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</si>
  <si>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</si>
  <si>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</si>
  <si>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</si>
  <si>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</si>
  <si>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</si>
  <si>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</si>
  <si>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</si>
  <si>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</si>
  <si>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</si>
  <si>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</si>
  <si>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</si>
  <si>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</si>
  <si>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</si>
  <si>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</si>
  <si>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</si>
  <si>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</si>
  <si>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</si>
  <si>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</si>
  <si>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</si>
  <si>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</si>
  <si>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</si>
  <si>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</si>
  <si>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</si>
  <si>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</si>
  <si>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</si>
  <si>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</si>
  <si>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</si>
  <si>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</si>
  <si>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</si>
  <si>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</si>
  <si>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</si>
  <si>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</si>
  <si>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</si>
  <si>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</si>
  <si>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</si>
  <si>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</si>
  <si>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</si>
  <si>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</si>
  <si>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</si>
  <si>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</si>
  <si>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</si>
  <si>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</si>
  <si>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</si>
  <si>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</si>
  <si>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</si>
  <si>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</si>
  <si>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</si>
  <si>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</si>
  <si>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</si>
  <si>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</si>
  <si>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</si>
  <si>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</si>
  <si>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</si>
  <si>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</si>
  <si>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</si>
  <si>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</si>
  <si>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</si>
  <si>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</si>
  <si>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</si>
  <si>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</si>
  <si>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</si>
  <si>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</si>
  <si>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</si>
  <si>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</si>
  <si>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</si>
  <si>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</si>
  <si>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</si>
  <si>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</si>
  <si>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</si>
  <si>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</si>
  <si>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</si>
  <si>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</si>
  <si>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</si>
  <si>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</si>
  <si>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</si>
  <si>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</si>
  <si>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</si>
  <si>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</si>
  <si>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</si>
  <si>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</si>
  <si>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</si>
  <si>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</si>
  <si>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</si>
  <si>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</si>
  <si>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</si>
  <si>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</si>
  <si>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</si>
  <si>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</si>
  <si>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</si>
  <si>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</si>
  <si>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</si>
  <si>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</si>
  <si>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</si>
  <si>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</si>
  <si>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</si>
  <si>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</si>
  <si>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</si>
  <si>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</si>
  <si>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</si>
  <si>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</si>
  <si>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</si>
  <si>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</si>
  <si>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</si>
  <si>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</si>
  <si>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</si>
  <si>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</si>
  <si>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</si>
  <si>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</si>
  <si>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</si>
  <si>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</si>
  <si>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</si>
  <si>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</si>
  <si>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</si>
  <si>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</si>
  <si>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</si>
  <si>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</si>
  <si>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</si>
  <si>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</si>
  <si>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</si>
  <si>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</si>
  <si>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</si>
  <si>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</si>
  <si>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</si>
  <si>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</si>
  <si>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</si>
  <si>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</si>
  <si>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</si>
  <si>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</si>
  <si>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</si>
  <si>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</si>
  <si>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</si>
  <si>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</si>
  <si>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</si>
  <si>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</si>
  <si>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</si>
  <si>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</si>
  <si>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</si>
  <si>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</si>
  <si>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</si>
  <si>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</si>
  <si>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</si>
  <si>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</si>
  <si>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</si>
  <si>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</si>
  <si>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</si>
  <si>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</si>
  <si>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</si>
  <si>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</si>
  <si>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</si>
  <si>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</si>
  <si>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</si>
  <si>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</si>
  <si>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</si>
  <si>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</si>
  <si>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</si>
  <si>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</si>
  <si>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</si>
  <si>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</si>
  <si>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</si>
  <si>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</si>
  <si>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</si>
  <si>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</si>
  <si>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</si>
  <si>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</si>
  <si>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</si>
  <si>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</si>
  <si>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</si>
  <si>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</si>
  <si>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</si>
  <si>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</si>
  <si>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</si>
  <si>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</si>
  <si>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</si>
  <si>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</si>
  <si>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</si>
  <si>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</si>
  <si>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</si>
  <si>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</si>
  <si>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</si>
  <si>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</si>
  <si>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</si>
  <si>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</si>
  <si>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</si>
  <si>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</si>
  <si>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</si>
  <si>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</si>
  <si>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</si>
  <si>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</si>
  <si>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</si>
  <si>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</si>
  <si>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</si>
  <si>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</si>
  <si>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</si>
  <si>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</si>
  <si>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</si>
  <si>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</si>
  <si>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</si>
  <si>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</si>
  <si>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</si>
  <si>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</si>
  <si>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</si>
  <si>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</si>
  <si>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</si>
  <si>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</si>
  <si>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</si>
  <si>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</si>
  <si>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</si>
  <si>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</si>
  <si>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</si>
  <si>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</si>
  <si>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</si>
  <si>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</si>
  <si>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</si>
  <si>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</si>
  <si>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</si>
  <si>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</si>
  <si>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</si>
  <si>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</si>
  <si>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</si>
  <si>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</si>
  <si>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</si>
  <si>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</si>
  <si>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</si>
  <si>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</si>
  <si>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</si>
  <si>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</si>
  <si>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</si>
  <si>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</si>
  <si>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</si>
  <si>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</si>
  <si>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</si>
  <si>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</si>
  <si>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</si>
  <si>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</si>
  <si>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</si>
  <si>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</si>
  <si>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</si>
  <si>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</si>
  <si>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</si>
  <si>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</si>
  <si>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</si>
  <si>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</si>
  <si>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</si>
  <si>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</si>
  <si>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</si>
  <si>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</si>
  <si>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</si>
  <si>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</si>
  <si>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</si>
  <si>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</si>
  <si>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</si>
  <si>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</si>
  <si>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</si>
  <si>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</si>
  <si>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</si>
  <si>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</si>
  <si>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</si>
  <si>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</si>
  <si>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</si>
  <si>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</si>
  <si>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</si>
  <si>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</si>
  <si>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</si>
  <si>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</si>
  <si>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</si>
  <si>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</si>
  <si>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</si>
  <si>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</si>
  <si>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</si>
  <si>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</si>
  <si>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</si>
  <si>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</si>
  <si>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</si>
  <si>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</si>
  <si>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</si>
  <si>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</si>
  <si>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</si>
  <si>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</si>
  <si>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</si>
  <si>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</si>
  <si>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</si>
  <si>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</si>
  <si>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</si>
  <si>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</si>
  <si>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</si>
  <si>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</si>
  <si>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</si>
  <si>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</si>
  <si>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</si>
  <si>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</si>
  <si>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</si>
  <si>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</si>
  <si>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</si>
  <si>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</si>
  <si>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</si>
  <si>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</si>
  <si>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</si>
  <si>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</si>
  <si>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</si>
  <si>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</si>
  <si>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</si>
  <si>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</si>
  <si>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</si>
  <si>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</si>
  <si>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</si>
  <si>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</si>
  <si>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</si>
  <si>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</si>
  <si>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</si>
  <si>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</si>
  <si>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</si>
  <si>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</si>
  <si>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</si>
  <si>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</si>
  <si>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</si>
  <si>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</si>
  <si>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</si>
  <si>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</si>
  <si>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</si>
  <si>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</si>
  <si>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</si>
  <si>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</si>
  <si>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</si>
  <si>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</si>
  <si>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</si>
  <si>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</si>
  <si>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</si>
  <si>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</si>
  <si>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</si>
  <si>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</si>
  <si>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</si>
  <si>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</si>
  <si>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</si>
  <si>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</si>
  <si>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</si>
  <si>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</si>
  <si>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</si>
  <si>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</si>
  <si>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</si>
  <si>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</si>
  <si>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</si>
  <si>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</si>
  <si>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</si>
  <si>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</si>
  <si>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</si>
  <si>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</si>
  <si>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</si>
  <si>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</si>
  <si>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</si>
  <si>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</si>
  <si>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</si>
  <si>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</si>
  <si>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</si>
  <si>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</si>
  <si>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</si>
  <si>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</si>
  <si>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</si>
  <si>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</si>
  <si>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</si>
  <si>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</si>
  <si>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</si>
  <si>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</si>
  <si>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</si>
  <si>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</si>
  <si>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</si>
  <si>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</si>
  <si>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</si>
  <si>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</si>
  <si>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</si>
  <si>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</si>
  <si>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</si>
  <si>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</si>
  <si>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</si>
  <si>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</si>
  <si>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</si>
  <si>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</si>
  <si>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</si>
  <si>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</si>
  <si>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</si>
  <si>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</si>
  <si>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</si>
  <si>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</si>
  <si>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</si>
  <si>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</si>
  <si>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</si>
  <si>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</si>
  <si>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</si>
  <si>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</si>
  <si>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</si>
  <si>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</si>
  <si>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</si>
  <si>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</si>
  <si>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</si>
  <si>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</si>
  <si>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</si>
  <si>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</si>
  <si>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</si>
  <si>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</si>
  <si>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</si>
  <si>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</si>
  <si>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</si>
  <si>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</si>
  <si>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</si>
  <si>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</si>
  <si>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</si>
  <si>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</si>
  <si>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</si>
  <si>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</si>
  <si>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</si>
  <si>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</si>
  <si>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</si>
  <si>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</si>
  <si>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</si>
  <si>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</si>
  <si>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</si>
  <si>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</si>
  <si>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</si>
  <si>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</si>
  <si>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</si>
  <si>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</si>
  <si>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</si>
  <si>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</si>
  <si>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</si>
  <si>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</si>
  <si>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</si>
  <si>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</si>
  <si>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</si>
  <si>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</si>
  <si>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</si>
  <si>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</si>
  <si>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</si>
  <si>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</si>
  <si>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</si>
  <si>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</si>
  <si>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</si>
  <si>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</si>
  <si>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</si>
  <si>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</si>
  <si>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</si>
  <si>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</si>
  <si>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</si>
  <si>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</si>
  <si>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</si>
  <si>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</si>
  <si>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</si>
  <si>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</si>
  <si>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</si>
  <si>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</si>
  <si>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</si>
  <si>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</si>
  <si>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</si>
  <si>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</si>
  <si>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</si>
  <si>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</si>
  <si>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</si>
  <si>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</si>
  <si>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</si>
  <si>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</si>
  <si>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</si>
  <si>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</si>
  <si>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</si>
  <si>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</si>
  <si>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</si>
  <si>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</si>
  <si>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</si>
  <si>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</si>
  <si>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</si>
  <si>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</si>
  <si>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</si>
  <si>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</si>
  <si>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</si>
  <si>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</si>
  <si>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</si>
  <si>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</si>
  <si>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</si>
  <si>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</si>
  <si>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</si>
  <si>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</si>
  <si>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</si>
  <si>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</si>
  <si>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</si>
  <si>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</si>
  <si>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</si>
  <si>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</si>
  <si>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</si>
  <si>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</si>
  <si>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</si>
  <si>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</si>
  <si>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</si>
  <si>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</si>
  <si>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</si>
  <si>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</si>
  <si>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</si>
  <si>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</si>
  <si>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</si>
  <si>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</si>
  <si>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</si>
  <si>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</si>
  <si>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</si>
  <si>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</si>
  <si>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</si>
  <si>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</si>
  <si>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</si>
  <si>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</si>
  <si>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</si>
  <si>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</si>
  <si>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</si>
  <si>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</si>
  <si>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</si>
  <si>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</si>
  <si>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</si>
  <si>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</si>
  <si>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</si>
  <si>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</si>
  <si>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</si>
  <si>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</si>
  <si>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</si>
  <si>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</si>
  <si>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</si>
  <si>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</si>
  <si>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</si>
  <si>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</si>
  <si>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</si>
  <si>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</si>
  <si>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</si>
  <si>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</si>
  <si>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</si>
  <si>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</si>
  <si>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</si>
  <si>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</si>
  <si>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</si>
  <si>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</si>
  <si>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</si>
  <si>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</si>
  <si>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</si>
  <si>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</si>
  <si>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</si>
  <si>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</si>
  <si>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</si>
  <si>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</si>
  <si>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</si>
  <si>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</si>
  <si>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</si>
  <si>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</si>
  <si>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</si>
  <si>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</si>
  <si>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</si>
  <si>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</si>
  <si>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</si>
  <si>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</si>
  <si>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</si>
  <si>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</si>
  <si>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</si>
  <si>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</si>
  <si>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</si>
  <si>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</si>
  <si>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</si>
  <si>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</si>
  <si>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</si>
  <si>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</si>
  <si>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</si>
  <si>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</si>
  <si>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</si>
  <si>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</si>
  <si>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</si>
  <si>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</si>
  <si>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</si>
  <si>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</si>
  <si>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</si>
  <si>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</si>
  <si>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</si>
  <si>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</si>
  <si>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</si>
  <si>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</si>
  <si>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</si>
  <si>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</si>
  <si>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</si>
  <si>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</si>
  <si>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</si>
  <si>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</si>
  <si>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</si>
  <si>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</si>
  <si>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</si>
  <si>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</si>
  <si>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</si>
  <si>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</si>
  <si>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</si>
  <si>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</si>
  <si>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</si>
  <si>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</si>
  <si>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</si>
  <si>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</si>
  <si>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</si>
  <si>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</si>
  <si>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</si>
  <si>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</si>
  <si>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</si>
  <si>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</si>
  <si>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</si>
  <si>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</si>
  <si>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</si>
  <si>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</si>
  <si>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</si>
  <si>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</si>
  <si>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</si>
  <si>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</si>
  <si>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</si>
  <si>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</si>
  <si>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</si>
  <si>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</si>
  <si>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</si>
  <si>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</si>
  <si>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</si>
  <si>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</si>
  <si>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</si>
  <si>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</si>
  <si>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</si>
  <si>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</si>
  <si>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</si>
  <si>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</si>
  <si>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</si>
  <si>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</si>
  <si>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</si>
  <si>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</si>
  <si>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</si>
  <si>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</si>
  <si>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</si>
  <si>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</si>
  <si>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</si>
  <si>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</si>
  <si>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</si>
  <si>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</si>
  <si>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</si>
  <si>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</si>
  <si>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</si>
  <si>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</si>
  <si>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</si>
  <si>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</si>
  <si>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</si>
  <si>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</si>
  <si>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</si>
  <si>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</si>
  <si>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</si>
  <si>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</si>
  <si>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</si>
  <si>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</si>
  <si>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</si>
  <si>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</si>
  <si>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</si>
  <si>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</si>
  <si>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</si>
  <si>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</si>
  <si>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</si>
  <si>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</si>
  <si>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</si>
  <si>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</si>
  <si>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</si>
  <si>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</si>
  <si>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</si>
  <si>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</si>
  <si>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</si>
  <si>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</si>
  <si>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</si>
  <si>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</si>
  <si>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</si>
  <si>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</si>
  <si>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</si>
  <si>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</si>
  <si>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</si>
  <si>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</si>
  <si>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</si>
  <si>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</si>
  <si>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</si>
  <si>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</si>
  <si>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</si>
  <si>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</si>
  <si>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</si>
  <si>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</si>
  <si>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</si>
  <si>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</si>
  <si>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</si>
  <si>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</si>
  <si>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</si>
  <si>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</si>
  <si>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</si>
  <si>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</si>
  <si>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</si>
  <si>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</si>
  <si>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</si>
  <si>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</si>
  <si>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</si>
  <si>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</si>
  <si>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</si>
  <si>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</si>
  <si>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</si>
  <si>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</si>
  <si>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</si>
  <si>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</si>
  <si>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</si>
  <si>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</si>
  <si>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</si>
  <si>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</si>
  <si>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</si>
  <si>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</si>
  <si>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</si>
  <si>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</si>
  <si>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</si>
  <si>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</si>
  <si>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</si>
  <si>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</si>
  <si>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</si>
  <si>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</si>
  <si>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</si>
  <si>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</si>
  <si>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</si>
  <si>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</si>
  <si>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</si>
  <si>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</si>
  <si>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</si>
  <si>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</si>
  <si>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</si>
  <si>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</si>
  <si>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</si>
  <si>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</si>
  <si>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</si>
  <si>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</si>
  <si>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</si>
  <si>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</si>
  <si>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</si>
  <si>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</si>
  <si>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</si>
  <si>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</si>
  <si>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</si>
  <si>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</si>
  <si>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</si>
  <si>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</si>
  <si>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</si>
  <si>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</si>
  <si>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</si>
  <si>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</si>
  <si>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</si>
  <si>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</si>
  <si>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</si>
  <si>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</si>
  <si>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</si>
  <si>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</si>
  <si>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</si>
  <si>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</si>
  <si>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</si>
  <si>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</si>
  <si>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</si>
  <si>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</si>
  <si>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</si>
  <si>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</si>
  <si>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</si>
  <si>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</si>
  <si>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</si>
  <si>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</si>
  <si>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</si>
  <si>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</si>
  <si>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</si>
  <si>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</si>
  <si>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</si>
  <si>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</si>
  <si>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</si>
  <si>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</si>
  <si>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</si>
  <si>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</si>
  <si>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</si>
  <si>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</si>
  <si>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</si>
  <si>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</si>
  <si>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</si>
  <si>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</si>
  <si>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</si>
  <si>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</si>
  <si>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</si>
  <si>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</si>
  <si>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</si>
  <si>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</si>
  <si>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</si>
  <si>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</si>
  <si>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</si>
  <si>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</si>
  <si>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</si>
  <si>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</si>
  <si>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</si>
  <si>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</si>
  <si>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</si>
  <si>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</si>
  <si>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</si>
  <si>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</si>
  <si>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</si>
  <si>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</si>
  <si>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</si>
  <si>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</si>
  <si>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</si>
  <si>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</si>
  <si>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</si>
  <si>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</si>
  <si>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</si>
  <si>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</si>
  <si>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</si>
  <si>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</si>
  <si>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</si>
  <si>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</si>
  <si>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</si>
  <si>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</si>
  <si>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</si>
  <si>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</si>
  <si>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</si>
  <si>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</si>
  <si>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</si>
  <si>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</si>
  <si>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</si>
  <si>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</si>
  <si>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</si>
  <si>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</si>
  <si>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</si>
  <si>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</si>
  <si>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</si>
  <si>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</si>
  <si>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</si>
  <si>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</si>
  <si>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</si>
  <si>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</si>
  <si>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</si>
  <si>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</si>
  <si>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</si>
  <si>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</si>
  <si>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</si>
  <si>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</si>
  <si>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</si>
  <si>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</si>
  <si>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</si>
  <si>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</si>
  <si>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</si>
  <si>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</si>
  <si>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</si>
  <si>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</si>
  <si>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</si>
  <si>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</si>
  <si>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</si>
  <si>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</si>
  <si>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</si>
  <si>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</si>
  <si>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</si>
  <si>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</si>
  <si>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</si>
  <si>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</si>
  <si>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</si>
  <si>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</si>
  <si>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</si>
  <si>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</si>
  <si>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</si>
  <si>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</si>
  <si>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</si>
  <si>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</si>
  <si>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</si>
  <si>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</si>
  <si>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</si>
  <si>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</si>
  <si>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</si>
  <si>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</si>
  <si>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</si>
  <si>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</si>
  <si>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</si>
  <si>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</si>
  <si>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</si>
  <si>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</si>
  <si>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</si>
  <si>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</si>
  <si>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</si>
  <si>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</si>
  <si>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</si>
  <si>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</si>
  <si>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</si>
  <si>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</si>
  <si>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</si>
  <si>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</si>
  <si>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</si>
  <si>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</si>
  <si>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</si>
  <si>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</si>
  <si>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</si>
  <si>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</si>
  <si>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</si>
  <si>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</si>
  <si>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</si>
  <si>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</si>
  <si>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</si>
  <si>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</si>
  <si>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</si>
  <si>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</si>
  <si>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</si>
  <si>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</si>
  <si>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</si>
  <si>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</si>
  <si>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</si>
  <si>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</si>
  <si>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</si>
  <si>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</si>
  <si>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</si>
  <si>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</si>
  <si>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</si>
  <si>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</si>
  <si>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</si>
  <si>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</si>
  <si>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</si>
  <si>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</si>
  <si>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</si>
  <si>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</si>
  <si>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</si>
  <si>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</si>
  <si>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</si>
  <si>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</si>
  <si>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</si>
  <si>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</si>
  <si>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</si>
  <si>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</si>
  <si>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</si>
  <si>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</si>
  <si>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</si>
  <si>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</si>
  <si>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</si>
  <si>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</si>
  <si>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</si>
  <si>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</si>
  <si>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</si>
  <si>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</si>
  <si>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</si>
  <si>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</si>
  <si>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</si>
  <si>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</si>
  <si>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</si>
  <si>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</si>
  <si>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</si>
  <si>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</si>
  <si>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</si>
  <si>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</si>
  <si>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</si>
  <si>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</si>
  <si>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</si>
  <si>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</si>
  <si>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</si>
  <si>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</si>
  <si>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</si>
  <si>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</si>
  <si>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</si>
  <si>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</si>
  <si>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</si>
  <si>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</si>
  <si>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</si>
  <si>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</si>
  <si>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</si>
  <si>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</si>
  <si>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</si>
  <si>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</si>
  <si>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</si>
  <si>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</si>
  <si>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</si>
  <si>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</si>
  <si>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</si>
  <si>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</si>
  <si>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</si>
  <si>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</si>
  <si>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</si>
  <si>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</si>
  <si>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</si>
  <si>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</si>
  <si>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</si>
  <si>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</si>
  <si>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</si>
  <si>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</si>
  <si>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</si>
  <si>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</si>
  <si>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</si>
  <si>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</si>
  <si>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</si>
  <si>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</si>
  <si>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</si>
  <si>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</si>
  <si>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</si>
  <si>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</si>
  <si>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</si>
  <si>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</si>
  <si>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</si>
  <si>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</si>
  <si>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</si>
  <si>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</si>
  <si>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</si>
  <si>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</si>
  <si>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</si>
  <si>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</si>
  <si>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</si>
  <si>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</si>
  <si>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</si>
  <si>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</si>
  <si>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</si>
  <si>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</si>
  <si>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</si>
  <si>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</si>
  <si>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</si>
  <si>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</si>
  <si>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</si>
  <si>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</si>
  <si>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</si>
  <si>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</si>
  <si>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</si>
  <si>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</si>
  <si>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</si>
  <si>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</si>
  <si>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</si>
  <si>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</si>
  <si>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</si>
  <si>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</si>
  <si>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</si>
  <si>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</si>
  <si>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</si>
  <si>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</si>
  <si>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</si>
  <si>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</si>
  <si>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</si>
  <si>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</si>
  <si>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</si>
  <si>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</si>
  <si>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</si>
  <si>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</si>
  <si>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</si>
  <si>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</si>
  <si>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</si>
  <si>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</si>
  <si>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</si>
  <si>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</si>
  <si>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</si>
  <si>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</si>
  <si>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</si>
  <si>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</si>
  <si>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</si>
  <si>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</si>
  <si>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</si>
  <si>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</si>
  <si>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</si>
  <si>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</si>
  <si>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</si>
  <si>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</si>
  <si>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</si>
  <si>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</si>
  <si>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</si>
  <si>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</si>
  <si>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</si>
  <si>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</si>
  <si>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</si>
  <si>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</si>
  <si>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</si>
  <si>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</si>
  <si>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</si>
  <si>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</si>
  <si>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</si>
  <si>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</si>
  <si>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</si>
  <si>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</si>
  <si>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</si>
  <si>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</si>
  <si>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</si>
  <si>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</si>
  <si>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</si>
  <si>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</si>
  <si>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</si>
  <si>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</si>
  <si>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</si>
  <si>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</si>
  <si>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</si>
  <si>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</si>
  <si>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</si>
  <si>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</si>
  <si>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</si>
  <si>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</si>
  <si>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</si>
  <si>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</si>
  <si>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</si>
  <si>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</si>
  <si>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</si>
  <si>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</si>
  <si>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</si>
  <si>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</si>
  <si>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</si>
  <si>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</si>
  <si>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</si>
  <si>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</si>
  <si>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</si>
  <si>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</si>
  <si>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</si>
  <si>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</si>
  <si>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</si>
  <si>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</si>
  <si>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</si>
  <si>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</si>
  <si>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</si>
  <si>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</si>
  <si>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</si>
  <si>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</si>
  <si>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</si>
  <si>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</si>
  <si>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</si>
  <si>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</si>
  <si>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</si>
  <si>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</si>
  <si>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</si>
  <si>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</si>
  <si>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</si>
  <si>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</si>
  <si>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</si>
  <si>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</si>
  <si>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</si>
  <si>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</si>
  <si>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</si>
  <si>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</si>
  <si>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</si>
  <si>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</si>
  <si>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</si>
  <si>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</si>
  <si>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</si>
  <si>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</si>
  <si>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</si>
  <si>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</si>
  <si>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</si>
  <si>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</si>
  <si>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</si>
  <si>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</si>
  <si>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</si>
  <si>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</si>
  <si>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</si>
  <si>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</si>
  <si>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</si>
  <si>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</si>
  <si>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</si>
  <si>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</si>
  <si>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</si>
  <si>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</si>
  <si>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</si>
  <si>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</si>
  <si>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</si>
  <si>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</si>
  <si>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</si>
  <si>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</si>
  <si>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</si>
  <si>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</si>
  <si>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</si>
  <si>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</si>
  <si>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</si>
  <si>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</si>
  <si>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</si>
  <si>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</si>
  <si>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</si>
  <si>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</si>
  <si>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</si>
  <si>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</si>
  <si>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</si>
  <si>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</si>
  <si>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</si>
  <si>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</si>
  <si>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</si>
  <si>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</si>
  <si>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</si>
  <si>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</si>
  <si>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</si>
  <si>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</si>
  <si>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</si>
  <si>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</si>
  <si>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</si>
  <si>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</si>
  <si>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</si>
  <si>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</si>
  <si>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</si>
  <si>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</si>
  <si>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</si>
  <si>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</si>
  <si>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</si>
  <si>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</si>
  <si>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</si>
  <si>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</si>
  <si>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</si>
  <si>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</si>
  <si>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</si>
  <si>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</si>
  <si>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</si>
  <si>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</si>
  <si>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</si>
  <si>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</si>
  <si>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</si>
  <si>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</si>
  <si>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</si>
  <si>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</si>
  <si>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</si>
  <si>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</si>
  <si>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</si>
  <si>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</si>
  <si>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</si>
  <si>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</si>
  <si>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</si>
  <si>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</si>
  <si>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</si>
  <si>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</si>
  <si>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</si>
  <si>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</si>
  <si>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</si>
  <si>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</si>
  <si>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</si>
  <si>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</si>
  <si>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</si>
  <si>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</si>
  <si>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</si>
  <si>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</si>
  <si>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</si>
  <si>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</si>
  <si>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</si>
  <si>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</si>
  <si>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</si>
  <si>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</si>
  <si>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</si>
  <si>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</si>
  <si>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</si>
  <si>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</si>
  <si>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</si>
  <si>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</si>
  <si>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</si>
  <si>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</si>
  <si>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</si>
  <si>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</si>
  <si>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</si>
  <si>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</si>
  <si>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</si>
  <si>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</si>
  <si>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</si>
  <si>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</si>
  <si>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</si>
  <si>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</si>
  <si>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</si>
  <si>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</si>
  <si>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</si>
  <si>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</si>
  <si>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</si>
  <si>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</si>
  <si>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</si>
  <si>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</si>
  <si>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</si>
  <si>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</si>
  <si>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</si>
  <si>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</si>
  <si>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</si>
  <si>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</si>
  <si>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</si>
  <si>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</si>
  <si>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</si>
  <si>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</si>
  <si>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</si>
  <si>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</si>
  <si>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</si>
  <si>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</si>
  <si>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</si>
  <si>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</si>
  <si>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</si>
  <si>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</si>
  <si>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</si>
  <si>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</si>
  <si>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</si>
  <si>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</si>
  <si>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</si>
  <si>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</si>
  <si>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</si>
  <si>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</si>
  <si>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</si>
  <si>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</si>
  <si>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</si>
  <si>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</si>
  <si>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</si>
  <si>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</si>
  <si>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</si>
  <si>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</si>
  <si>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</si>
  <si>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</si>
  <si>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</si>
  <si>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</si>
  <si>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</si>
  <si>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</si>
  <si>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</si>
  <si>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</si>
  <si>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</si>
  <si>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</si>
  <si>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</si>
  <si>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</si>
  <si>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</si>
  <si>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</si>
  <si>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</si>
  <si>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</si>
  <si>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</si>
  <si>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</si>
  <si>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</si>
  <si>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</si>
  <si>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</si>
  <si>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</si>
  <si>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</si>
  <si>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</si>
  <si>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</si>
  <si>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</si>
  <si>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</si>
  <si>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</si>
  <si>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</si>
  <si>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</si>
  <si>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</si>
  <si>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</si>
  <si>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</si>
  <si>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</si>
  <si>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</si>
  <si>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</si>
  <si>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</si>
  <si>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</si>
  <si>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</si>
  <si>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</si>
  <si>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</si>
  <si>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</si>
  <si>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</si>
  <si>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</si>
  <si>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</si>
  <si>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</si>
  <si>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</si>
  <si>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</si>
  <si>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</si>
  <si>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</si>
  <si>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</si>
  <si>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</si>
  <si>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</si>
  <si>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</si>
  <si>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</si>
  <si>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</si>
  <si>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</si>
  <si>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</si>
  <si>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</si>
  <si>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</si>
  <si>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</si>
  <si>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</si>
  <si>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</si>
  <si>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</si>
  <si>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</si>
  <si>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</si>
  <si>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</si>
  <si>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</si>
  <si>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</si>
  <si>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</si>
  <si>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</si>
  <si>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</si>
  <si>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</si>
  <si>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</si>
  <si>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</si>
  <si>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</si>
  <si>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</si>
  <si>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</si>
  <si>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</si>
  <si>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</si>
  <si>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</si>
  <si>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</si>
  <si>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</si>
  <si>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</si>
  <si>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</si>
  <si>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</si>
  <si>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</si>
  <si>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</si>
  <si>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</si>
  <si>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</si>
  <si>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</si>
  <si>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</si>
  <si>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</si>
  <si>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</si>
  <si>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</si>
  <si>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</si>
  <si>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</si>
  <si>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</si>
  <si>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</si>
  <si>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</si>
  <si>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</si>
  <si>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</si>
  <si>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</si>
  <si>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</si>
  <si>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</si>
  <si>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</si>
  <si>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</si>
  <si>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</si>
  <si>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</si>
  <si>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</si>
  <si>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</si>
  <si>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</si>
  <si>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</si>
  <si>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</si>
  <si>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</si>
  <si>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</si>
  <si>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</si>
  <si>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</si>
  <si>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</si>
  <si>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</si>
  <si>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</si>
  <si>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</si>
  <si>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</si>
  <si>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</si>
  <si>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</si>
  <si>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</si>
  <si>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</si>
  <si>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</si>
  <si>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</si>
  <si>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</si>
  <si>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</si>
  <si>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</si>
  <si>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</si>
  <si>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</si>
  <si>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</si>
  <si>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</si>
  <si>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</si>
  <si>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</si>
  <si>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</si>
  <si>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</si>
  <si>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</si>
  <si>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</si>
  <si>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</si>
  <si>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</si>
  <si>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</si>
  <si>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</si>
  <si>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</si>
  <si>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</si>
  <si>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</si>
  <si>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</si>
  <si>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</si>
  <si>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</si>
  <si>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</si>
  <si>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</si>
  <si>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</si>
  <si>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</si>
  <si>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</si>
  <si>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</si>
  <si>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</si>
  <si>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</si>
  <si>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</si>
  <si>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</si>
  <si>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</si>
  <si>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</si>
  <si>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</si>
  <si>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</si>
  <si>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</si>
  <si>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</si>
  <si>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</si>
  <si>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</si>
  <si>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</si>
  <si>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</si>
  <si>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</si>
  <si>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</si>
  <si>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</si>
  <si>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</si>
  <si>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</si>
  <si>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</si>
  <si>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</si>
  <si>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</si>
  <si>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</si>
  <si>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</si>
  <si>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</si>
  <si>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</si>
  <si>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</si>
  <si>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</si>
  <si>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</si>
  <si>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</si>
  <si>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</si>
  <si>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</si>
  <si>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</si>
  <si>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</si>
  <si>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</si>
  <si>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</si>
  <si>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</si>
  <si>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</si>
  <si>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</si>
  <si>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</si>
  <si>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</si>
  <si>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</si>
  <si>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</si>
  <si>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</si>
  <si>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</si>
  <si>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</si>
  <si>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</si>
  <si>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</si>
  <si>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</si>
  <si>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</si>
  <si>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</si>
  <si>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</si>
  <si>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</si>
  <si>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</si>
  <si>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</si>
  <si>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</si>
  <si>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</si>
  <si>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</si>
  <si>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</si>
  <si>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</si>
  <si>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</si>
  <si>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</si>
  <si>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</si>
  <si>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</si>
  <si>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</si>
  <si>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</si>
  <si>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</si>
  <si>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</si>
  <si>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</si>
  <si>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</si>
  <si>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</si>
  <si>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</si>
  <si>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</si>
  <si>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</si>
  <si>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</si>
  <si>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</si>
  <si>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</si>
  <si>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</si>
  <si>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</si>
  <si>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</si>
  <si>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</si>
  <si>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</si>
  <si>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</si>
  <si>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</si>
  <si>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</si>
  <si>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</si>
  <si>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</si>
  <si>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</si>
  <si>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</si>
  <si>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</si>
  <si>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</si>
  <si>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</si>
  <si>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</si>
  <si>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</si>
  <si>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</si>
  <si>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</si>
  <si>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</si>
  <si>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</si>
  <si>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</si>
  <si>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</si>
  <si>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</si>
  <si>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</si>
  <si>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</si>
  <si>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</si>
  <si>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</si>
  <si>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</si>
  <si>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</si>
  <si>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</si>
  <si>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</si>
  <si>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</si>
  <si>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</si>
  <si>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</si>
  <si>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</si>
  <si>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</si>
  <si>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</si>
  <si>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</si>
  <si>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</si>
  <si>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</si>
  <si>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</si>
  <si>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</si>
  <si>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</si>
  <si>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</si>
  <si>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</si>
  <si>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</si>
  <si>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</si>
  <si>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</si>
  <si>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</si>
  <si>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</si>
  <si>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</si>
  <si>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</si>
  <si>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</si>
  <si>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</si>
  <si>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</si>
  <si>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</si>
  <si>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</si>
  <si>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</si>
  <si>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</si>
  <si>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</si>
  <si>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</si>
  <si>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</si>
  <si>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</si>
  <si>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</si>
  <si>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</si>
  <si>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</si>
  <si>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</si>
  <si>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</si>
  <si>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</si>
  <si>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</si>
  <si>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</si>
  <si>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</si>
  <si>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</si>
  <si>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</si>
  <si>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</si>
  <si>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</si>
  <si>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</si>
  <si>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</si>
  <si>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</si>
  <si>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</si>
  <si>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</si>
  <si>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</si>
  <si>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</si>
  <si>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</si>
  <si>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</si>
  <si>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</si>
  <si>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</si>
  <si>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</si>
  <si>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</si>
  <si>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</si>
  <si>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</si>
  <si>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</si>
  <si>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</si>
  <si>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</si>
  <si>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</si>
  <si>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</si>
  <si>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</si>
  <si>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</si>
  <si>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</si>
  <si>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</si>
  <si>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</si>
  <si>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</si>
  <si>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</si>
  <si>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</si>
  <si>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</si>
  <si>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</si>
  <si>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</si>
  <si>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</si>
  <si>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</si>
  <si>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</si>
  <si>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</si>
  <si>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</si>
  <si>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</si>
  <si>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</si>
  <si>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</si>
  <si>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</si>
  <si>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</si>
  <si>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</si>
  <si>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</si>
  <si>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</si>
  <si>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</si>
  <si>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</si>
  <si>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</si>
  <si>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</si>
  <si>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</si>
  <si>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</si>
  <si>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</si>
  <si>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</si>
  <si>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</si>
  <si>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</si>
  <si>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</si>
  <si>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</si>
  <si>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</si>
  <si>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</si>
  <si>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</si>
  <si>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</si>
  <si>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</si>
  <si>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</si>
  <si>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</si>
  <si>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</si>
  <si>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</si>
  <si>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</si>
  <si>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</si>
  <si>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</si>
  <si>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</si>
  <si>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</si>
  <si>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</si>
  <si>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</si>
  <si>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</si>
  <si>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</si>
  <si>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</si>
  <si>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</si>
  <si>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</si>
  <si>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</si>
  <si>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</si>
  <si>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</si>
  <si>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</si>
  <si>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</si>
  <si>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</si>
  <si>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</si>
  <si>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</si>
  <si>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</si>
  <si>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</si>
  <si>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</si>
  <si>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</si>
  <si>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</si>
  <si>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</si>
  <si>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</si>
  <si>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</si>
  <si>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</si>
  <si>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</si>
  <si>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</si>
  <si>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</si>
  <si>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</si>
  <si>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</si>
  <si>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</si>
  <si>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</si>
  <si>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</si>
  <si>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</si>
  <si>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</si>
  <si>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</si>
  <si>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</si>
  <si>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</si>
  <si>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</si>
  <si>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</si>
  <si>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</si>
  <si>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</si>
  <si>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</si>
  <si>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</si>
  <si>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</si>
  <si>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</si>
  <si>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</si>
  <si>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</si>
  <si>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</si>
  <si>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</si>
  <si>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</si>
  <si>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</si>
  <si>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</si>
  <si>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</si>
  <si>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</si>
  <si>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</si>
  <si>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</si>
  <si>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</si>
  <si>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</si>
  <si>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</si>
  <si>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</si>
  <si>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</si>
  <si>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</si>
  <si>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</si>
  <si>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</si>
  <si>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</si>
  <si>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</si>
  <si>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</si>
  <si>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</si>
  <si>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</si>
  <si>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</si>
  <si>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</si>
  <si>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</si>
  <si>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</si>
  <si>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</si>
  <si>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</si>
  <si>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</si>
  <si>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</si>
  <si>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</si>
  <si>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</si>
  <si>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</si>
  <si>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</si>
  <si>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</si>
  <si>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</si>
  <si>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</si>
  <si>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</si>
  <si>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</si>
  <si>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</si>
  <si>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</si>
  <si>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</si>
  <si>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</si>
  <si>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</si>
  <si>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</si>
  <si>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</si>
  <si>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</si>
  <si>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</si>
  <si>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</si>
  <si>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</si>
  <si>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</si>
  <si>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</si>
  <si>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</si>
  <si>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</si>
  <si>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</si>
  <si>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</si>
  <si>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</si>
  <si>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</si>
  <si>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</si>
  <si>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</si>
  <si>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</si>
  <si>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</si>
  <si>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</si>
  <si>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</si>
  <si>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</si>
  <si>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</si>
  <si>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</si>
  <si>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</si>
  <si>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</si>
  <si>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</si>
  <si>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</si>
  <si>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</si>
  <si>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</si>
  <si>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</si>
  <si>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</si>
  <si>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</si>
  <si>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</si>
  <si>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</si>
  <si>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</si>
  <si>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</si>
  <si>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</si>
  <si>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</si>
  <si>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</si>
  <si>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</si>
  <si>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</si>
  <si>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</si>
  <si>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</si>
  <si>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</si>
  <si>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</si>
  <si>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</si>
  <si>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</si>
  <si>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</si>
  <si>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</si>
  <si>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</si>
  <si>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</si>
  <si>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</si>
  <si>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</si>
  <si>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</si>
  <si>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</si>
  <si>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</si>
  <si>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</si>
  <si>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</si>
  <si>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</si>
  <si>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</si>
  <si>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</si>
  <si>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</si>
  <si>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</si>
  <si>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</si>
  <si>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</si>
  <si>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</si>
  <si>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</si>
  <si>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</si>
  <si>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</si>
  <si>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</si>
  <si>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</si>
  <si>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</si>
  <si>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</si>
  <si>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</si>
  <si>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</si>
  <si>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</si>
  <si>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</si>
  <si>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</si>
  <si>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</si>
  <si>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</si>
  <si>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</si>
  <si>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</si>
  <si>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</si>
  <si>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</si>
  <si>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</si>
  <si>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</si>
  <si>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</si>
  <si>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</si>
  <si>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</si>
  <si>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</si>
  <si>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</si>
  <si>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</si>
  <si>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</si>
  <si>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</si>
  <si>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</si>
  <si>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</si>
  <si>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</si>
  <si>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</si>
  <si>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</si>
  <si>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</si>
  <si>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</si>
  <si>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</si>
  <si>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</si>
  <si>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</si>
  <si>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</si>
  <si>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</si>
  <si>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</si>
  <si>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</si>
  <si>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</si>
  <si>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</si>
  <si>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</si>
  <si>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</si>
  <si>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</si>
  <si>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</si>
  <si>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</si>
  <si>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</si>
  <si>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</si>
  <si>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</si>
  <si>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</si>
  <si>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</si>
  <si>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</si>
  <si>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</si>
  <si>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</si>
  <si>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</si>
  <si>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</si>
  <si>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</si>
  <si>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</si>
  <si>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</si>
  <si>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</si>
  <si>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</si>
  <si>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</si>
  <si>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</si>
  <si>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</si>
  <si>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</si>
  <si>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</si>
  <si>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</si>
  <si>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</si>
  <si>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</si>
  <si>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</si>
  <si>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</si>
  <si>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</si>
  <si>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</si>
  <si>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</si>
  <si>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</si>
  <si>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</si>
  <si>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</si>
  <si>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</si>
  <si>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</si>
  <si>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</si>
  <si>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</si>
  <si>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</si>
  <si>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</si>
  <si>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</si>
  <si>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</si>
  <si>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</si>
  <si>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</si>
  <si>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</si>
  <si>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</si>
  <si>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</si>
  <si>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</si>
  <si>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</si>
  <si>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</si>
  <si>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</si>
  <si>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</si>
  <si>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</si>
  <si>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</si>
  <si>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</si>
  <si>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</si>
  <si>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</si>
  <si>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</si>
  <si>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</si>
  <si>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</si>
  <si>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</si>
  <si>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</si>
  <si>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</si>
  <si>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</si>
  <si>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</si>
  <si>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</si>
  <si>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</si>
  <si>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</si>
  <si>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</si>
  <si>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</si>
  <si>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</si>
  <si>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</si>
  <si>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</si>
  <si>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</si>
  <si>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</si>
  <si>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</si>
  <si>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</si>
  <si>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</si>
  <si>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</si>
  <si>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</si>
  <si>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</si>
  <si>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</si>
  <si>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</si>
  <si>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</si>
  <si>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</si>
  <si>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</si>
  <si>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</si>
  <si>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</si>
  <si>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</si>
  <si>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</si>
  <si>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</si>
  <si>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</si>
  <si>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</si>
  <si>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</si>
  <si>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</si>
  <si>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</si>
  <si>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</si>
  <si>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</si>
  <si>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</si>
  <si>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</si>
  <si>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</si>
  <si>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</si>
  <si>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</si>
  <si>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</si>
  <si>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</si>
  <si>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</si>
  <si>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</si>
  <si>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</si>
  <si>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</si>
  <si>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</si>
  <si>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</si>
  <si>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</si>
  <si>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</si>
  <si>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</si>
  <si>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</si>
  <si>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</si>
  <si>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</si>
  <si>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</si>
  <si>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</si>
  <si>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</si>
  <si>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</si>
  <si>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</si>
  <si>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</si>
  <si>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</si>
  <si>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</si>
  <si>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</si>
  <si>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</si>
  <si>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</si>
  <si>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</si>
  <si>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</si>
  <si>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</si>
  <si>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</si>
  <si>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</si>
  <si>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</si>
  <si>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</si>
  <si>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</si>
  <si>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</si>
  <si>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</si>
  <si>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</si>
  <si>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</si>
  <si>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</si>
  <si>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</si>
  <si>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</si>
  <si>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</si>
  <si>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</si>
  <si>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</si>
  <si>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</si>
  <si>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</si>
  <si>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</si>
  <si>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</si>
  <si>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</si>
  <si>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</si>
  <si>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</si>
  <si>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</si>
  <si>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</si>
  <si>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</si>
  <si>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</si>
  <si>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</si>
  <si>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</si>
  <si>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</si>
  <si>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</si>
  <si>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</si>
  <si>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</si>
  <si>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</si>
  <si>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</si>
  <si>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</si>
  <si>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</si>
  <si>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</si>
  <si>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</si>
  <si>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</si>
  <si>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</si>
  <si>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</si>
  <si>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</si>
  <si>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</si>
  <si>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</si>
  <si>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</si>
  <si>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</si>
  <si>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</si>
  <si>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</si>
  <si>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</si>
  <si>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</si>
  <si>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</si>
  <si>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</si>
  <si>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</si>
  <si>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</si>
  <si>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</si>
  <si>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</si>
  <si>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</si>
  <si>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</si>
  <si>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</si>
  <si>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</si>
  <si>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</si>
  <si>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</si>
  <si>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</si>
  <si>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</si>
  <si>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</si>
  <si>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</si>
  <si>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</si>
  <si>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</si>
  <si>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</si>
  <si>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</si>
  <si>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</si>
  <si>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</si>
  <si>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</si>
  <si>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</si>
  <si>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</si>
  <si>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</si>
  <si>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</si>
  <si>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</si>
  <si>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</si>
  <si>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</si>
  <si>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</si>
  <si>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</si>
  <si>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</si>
  <si>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</si>
  <si>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</si>
  <si>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</si>
  <si>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</si>
  <si>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</si>
  <si>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</si>
  <si>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</si>
  <si>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</si>
  <si>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</si>
  <si>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</si>
  <si>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</si>
  <si>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</si>
  <si>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</si>
  <si>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</si>
  <si>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</si>
  <si>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</si>
  <si>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</si>
  <si>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</si>
  <si>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</si>
  <si>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</si>
  <si>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</si>
  <si>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</si>
  <si>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</si>
  <si>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</si>
  <si>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</si>
  <si>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</si>
  <si>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</si>
  <si>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</si>
  <si>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</si>
  <si>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</si>
  <si>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</si>
  <si>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</si>
  <si>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</si>
  <si>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</si>
  <si>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</si>
  <si>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</si>
  <si>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</si>
  <si>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</si>
  <si>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</si>
  <si>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</si>
  <si>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</si>
  <si>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</si>
  <si>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</si>
  <si>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</si>
  <si>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</si>
  <si>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</si>
  <si>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</si>
  <si>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</si>
  <si>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</si>
  <si>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</si>
  <si>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</si>
  <si>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</si>
  <si>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</si>
  <si>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</si>
  <si>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</si>
  <si>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</si>
  <si>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</si>
  <si>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</si>
  <si>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</si>
  <si>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</si>
  <si>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</si>
  <si>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</si>
  <si>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</si>
  <si>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</si>
  <si>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</si>
  <si>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</si>
  <si>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</si>
  <si>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</si>
  <si>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</si>
  <si>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</si>
  <si>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</si>
  <si>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</si>
  <si>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</si>
  <si>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</si>
  <si>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</si>
  <si>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</si>
  <si>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</si>
  <si>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</si>
  <si>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</si>
  <si>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</si>
  <si>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</si>
  <si>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</si>
  <si>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</si>
  <si>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</si>
  <si>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</si>
  <si>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</si>
  <si>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</si>
  <si>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</si>
  <si>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</si>
  <si>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</si>
  <si>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</si>
  <si>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</si>
  <si>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</si>
  <si>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</si>
  <si>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</si>
  <si>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</si>
  <si>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</si>
  <si>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</si>
  <si>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</si>
  <si>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</si>
  <si>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</si>
  <si>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</si>
  <si>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</si>
  <si>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</si>
  <si>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</si>
  <si>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</si>
  <si>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</si>
  <si>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</si>
  <si>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</si>
  <si>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</si>
  <si>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</si>
  <si>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</si>
  <si>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</si>
  <si>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</si>
  <si>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</si>
  <si>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</si>
  <si>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</si>
  <si>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</si>
  <si>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</si>
  <si>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</si>
  <si>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</si>
  <si>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</si>
  <si>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</si>
  <si>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</si>
  <si>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</si>
  <si>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</si>
  <si>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</si>
  <si>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</si>
  <si>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</si>
  <si>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</si>
  <si>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</si>
  <si>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</si>
  <si>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</si>
  <si>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</si>
  <si>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</si>
  <si>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</si>
  <si>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</si>
  <si>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</si>
  <si>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</si>
  <si>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</si>
  <si>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</si>
  <si>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</si>
  <si>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</si>
  <si>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</si>
  <si>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</si>
  <si>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</si>
  <si>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</si>
  <si>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</si>
  <si>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</si>
  <si>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</si>
  <si>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</si>
  <si>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</si>
  <si>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</si>
  <si>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</si>
  <si>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</si>
  <si>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</si>
  <si>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</si>
  <si>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</si>
  <si>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</si>
  <si>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</si>
  <si>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</si>
  <si>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</si>
  <si>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</si>
  <si>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</si>
  <si>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</si>
  <si>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</si>
  <si>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</si>
  <si>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</si>
  <si>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</si>
  <si>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</si>
  <si>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</si>
  <si>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</si>
  <si>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</si>
  <si>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</si>
  <si>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</si>
  <si>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</si>
  <si>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</si>
  <si>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</si>
  <si>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</si>
  <si>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</si>
  <si>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</si>
  <si>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</si>
  <si>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</si>
  <si>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</si>
  <si>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</si>
  <si>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</si>
  <si>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</si>
  <si>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</si>
  <si>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</si>
  <si>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</si>
  <si>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</si>
  <si>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</si>
  <si>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</si>
  <si>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</si>
  <si>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</si>
  <si>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</si>
  <si>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</si>
  <si>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</si>
  <si>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</si>
  <si>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</si>
  <si>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</si>
  <si>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</si>
  <si>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</si>
  <si>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</si>
  <si>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</si>
  <si>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</si>
  <si>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</si>
  <si>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</si>
  <si>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</si>
  <si>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</si>
  <si>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</si>
  <si>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</si>
  <si>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</si>
  <si>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</si>
  <si>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</si>
  <si>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</si>
  <si>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</si>
  <si>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</si>
  <si>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</si>
  <si>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</si>
  <si>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</si>
  <si>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</si>
  <si>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</si>
  <si>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</si>
  <si>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</si>
  <si>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</si>
  <si>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</si>
  <si>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</si>
  <si>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</si>
  <si>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</si>
  <si>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</si>
  <si>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</si>
  <si>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</si>
  <si>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</si>
  <si>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</si>
  <si>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</si>
  <si>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</si>
  <si>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</si>
  <si>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</si>
  <si>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</si>
  <si>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</si>
  <si>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</si>
  <si>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</si>
  <si>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</si>
  <si>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</si>
  <si>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</si>
  <si>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</si>
  <si>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</si>
  <si>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</si>
  <si>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</si>
  <si>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</si>
  <si>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</si>
  <si>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</si>
  <si>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</si>
  <si>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</si>
  <si>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</si>
  <si>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</si>
  <si>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</si>
  <si>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</si>
  <si>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</si>
  <si>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</si>
  <si>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</si>
  <si>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</si>
  <si>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</si>
  <si>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</si>
  <si>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</si>
  <si>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</si>
  <si>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</si>
  <si>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</si>
  <si>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</si>
  <si>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</si>
  <si>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</si>
  <si>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</si>
  <si>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</si>
  <si>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</si>
  <si>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</si>
  <si>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</si>
  <si>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</si>
  <si>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</si>
  <si>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</si>
  <si>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</si>
  <si>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</si>
  <si>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</si>
  <si>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</si>
  <si>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</si>
  <si>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</si>
  <si>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</si>
  <si>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</si>
  <si>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</si>
  <si>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</si>
  <si>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</si>
  <si>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</si>
  <si>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</si>
  <si>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</si>
  <si>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</si>
  <si>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</si>
  <si>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</si>
  <si>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</si>
  <si>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</si>
  <si>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</si>
  <si>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</si>
  <si>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</si>
  <si>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</si>
  <si>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</si>
  <si>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</si>
  <si>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</si>
  <si>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</si>
  <si>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</si>
  <si>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</si>
  <si>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</si>
  <si>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</si>
  <si>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</si>
  <si>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</si>
  <si>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</si>
  <si>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</si>
  <si>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</si>
  <si>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</si>
  <si>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</si>
  <si>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</si>
  <si>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</si>
  <si>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</si>
  <si>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</si>
  <si>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</si>
  <si>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</si>
  <si>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</si>
  <si>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</si>
  <si>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</si>
  <si>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</si>
  <si>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</si>
  <si>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</si>
  <si>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</si>
  <si>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</si>
  <si>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</si>
  <si>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</si>
  <si>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</si>
  <si>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</si>
  <si>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</si>
  <si>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</si>
  <si>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</si>
  <si>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</si>
  <si>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</si>
  <si>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</si>
  <si>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</si>
  <si>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</si>
  <si>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</si>
  <si>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</si>
  <si>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</si>
  <si>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</si>
  <si>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</si>
  <si>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</si>
  <si>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</si>
  <si>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</si>
  <si>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</si>
  <si>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</si>
  <si>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</si>
  <si>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</si>
  <si>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</si>
  <si>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</si>
  <si>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</si>
  <si>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</si>
  <si>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</si>
  <si>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</si>
  <si>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</si>
  <si>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</si>
  <si>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</si>
  <si>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</si>
  <si>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</si>
  <si>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</si>
  <si>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</si>
  <si>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</si>
  <si>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</si>
  <si>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</si>
  <si>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</si>
  <si>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</si>
  <si>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</si>
  <si>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</si>
  <si>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</si>
  <si>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</si>
  <si>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</si>
  <si>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</si>
  <si>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</si>
  <si>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</si>
  <si>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</si>
  <si>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</si>
  <si>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</si>
  <si>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</si>
  <si>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</si>
  <si>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</si>
  <si>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</si>
  <si>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</si>
  <si>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</si>
  <si>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</si>
  <si>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</si>
  <si>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</si>
  <si>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</si>
  <si>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</si>
  <si>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</si>
  <si>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</si>
  <si>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</si>
  <si>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</si>
  <si>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</si>
  <si>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</si>
  <si>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</si>
  <si>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</si>
  <si>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</si>
  <si>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</si>
  <si>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</si>
  <si>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</si>
  <si>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</si>
  <si>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</si>
  <si>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</si>
  <si>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</si>
  <si>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</si>
  <si>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</si>
  <si>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</si>
  <si>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</si>
  <si>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</si>
  <si>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</si>
  <si>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</si>
  <si>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</si>
  <si>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</si>
  <si>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</si>
  <si>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</si>
  <si>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</si>
  <si>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</si>
  <si>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</si>
  <si>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</si>
  <si>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</si>
  <si>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</si>
  <si>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</si>
  <si>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</si>
  <si>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</si>
  <si>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</si>
  <si>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</si>
  <si>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</si>
  <si>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</si>
  <si>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</si>
  <si>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</si>
  <si>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</si>
  <si>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</si>
  <si>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</si>
  <si>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</si>
  <si>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</si>
  <si>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</si>
  <si>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</si>
  <si>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</si>
  <si>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</si>
  <si>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</si>
  <si>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</si>
  <si>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</si>
  <si>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</si>
  <si>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</si>
  <si>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</si>
  <si>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</si>
  <si>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</si>
  <si>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</si>
  <si>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</si>
  <si>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</si>
  <si>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</si>
  <si>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</si>
  <si>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</si>
  <si>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</si>
  <si>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</si>
  <si>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</si>
  <si>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</si>
  <si>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</si>
  <si>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</si>
  <si>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</si>
  <si>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</si>
  <si>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</si>
  <si>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</si>
  <si>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</si>
  <si>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</si>
  <si>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</si>
  <si>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</si>
  <si>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</si>
  <si>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</si>
  <si>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</si>
  <si>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</si>
  <si>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</si>
  <si>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</si>
  <si>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</si>
  <si>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</si>
  <si>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</si>
  <si>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</si>
  <si>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</si>
  <si>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</si>
  <si>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</si>
  <si>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</si>
  <si>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</si>
  <si>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</si>
  <si>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</si>
  <si>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</si>
  <si>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</si>
  <si>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</si>
  <si>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</si>
  <si>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</si>
  <si>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</si>
  <si>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</si>
  <si>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</si>
  <si>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</si>
  <si>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</si>
  <si>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</si>
  <si>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</si>
  <si>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</si>
  <si>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</si>
  <si>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</si>
  <si>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</si>
  <si>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</si>
  <si>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</si>
  <si>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</si>
  <si>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</si>
  <si>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</si>
  <si>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</si>
  <si>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</si>
  <si>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</si>
  <si>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</si>
  <si>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</si>
  <si>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</si>
  <si>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</si>
  <si>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</si>
  <si>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</si>
  <si>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</si>
  <si>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</si>
  <si>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</si>
  <si>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</si>
  <si>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</si>
  <si>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</si>
  <si>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</si>
  <si>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</si>
  <si>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</si>
  <si>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</si>
  <si>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</si>
  <si>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</si>
  <si>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</si>
  <si>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</si>
  <si>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</si>
  <si>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</si>
  <si>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</si>
  <si>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</si>
  <si>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</si>
  <si>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</si>
  <si>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</si>
  <si>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</si>
  <si>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</si>
  <si>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</si>
  <si>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</si>
  <si>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</si>
  <si>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</si>
  <si>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</si>
  <si>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</si>
  <si>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</si>
  <si>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</si>
  <si>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</si>
  <si>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</si>
  <si>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</si>
  <si>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</si>
  <si>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</si>
  <si>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</si>
  <si>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</si>
  <si>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</si>
  <si>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</si>
  <si>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</si>
  <si>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</si>
  <si>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</si>
  <si>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</si>
  <si>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</si>
  <si>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</si>
  <si>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</si>
  <si>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</si>
  <si>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</si>
  <si>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</si>
  <si>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</si>
  <si>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</si>
  <si>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</si>
  <si>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</si>
  <si>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</si>
  <si>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</si>
  <si>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</si>
  <si>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</si>
  <si>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</si>
  <si>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</si>
  <si>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</si>
  <si>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</si>
  <si>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</si>
  <si>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</si>
  <si>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</si>
  <si>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</si>
  <si>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</si>
  <si>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</si>
  <si>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</si>
  <si>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</si>
  <si>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</si>
  <si>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</si>
  <si>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</si>
  <si>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</si>
  <si>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</si>
  <si>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</si>
  <si>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</si>
  <si>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</si>
  <si>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</si>
  <si>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</si>
  <si>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</si>
  <si>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</si>
  <si>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</si>
  <si>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</si>
  <si>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</si>
  <si>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</si>
  <si>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</si>
  <si>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</si>
  <si>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</si>
  <si>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</si>
  <si>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</si>
  <si>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</si>
  <si>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</si>
  <si>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</si>
  <si>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</si>
  <si>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</si>
  <si>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</si>
  <si>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</si>
  <si>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</si>
  <si>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</si>
  <si>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</si>
  <si>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</si>
  <si>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</si>
  <si>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</si>
  <si>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</si>
  <si>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</si>
  <si>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</si>
  <si>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</si>
  <si>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</si>
  <si>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</si>
  <si>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</si>
  <si>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</si>
  <si>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</si>
  <si>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</si>
  <si>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</si>
  <si>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</si>
  <si>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</si>
  <si>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</si>
  <si>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</si>
  <si>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</si>
  <si>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</si>
  <si>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</si>
  <si>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</si>
  <si>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</si>
  <si>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</si>
  <si>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</si>
  <si>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</si>
  <si>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</si>
  <si>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</si>
  <si>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</si>
  <si>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</si>
  <si>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</si>
  <si>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</si>
  <si>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</si>
  <si>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</si>
  <si>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</si>
  <si>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</si>
  <si>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</si>
  <si>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</si>
  <si>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</si>
  <si>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</si>
  <si>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</si>
  <si>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</si>
  <si>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</si>
  <si>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</si>
  <si>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</si>
  <si>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</si>
  <si>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</si>
  <si>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</si>
  <si>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</si>
  <si>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</si>
  <si>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</si>
  <si>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</si>
  <si>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</si>
  <si>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</si>
  <si>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</si>
  <si>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</si>
  <si>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</si>
  <si>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</si>
  <si>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</si>
  <si>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</si>
  <si>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</si>
  <si>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</si>
  <si>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</si>
  <si>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</si>
  <si>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</si>
  <si>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</si>
  <si>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</si>
  <si>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</si>
  <si>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</si>
  <si>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</si>
  <si>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</si>
  <si>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</si>
  <si>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</si>
  <si>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</si>
  <si>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</si>
  <si>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</si>
  <si>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</si>
  <si>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</si>
  <si>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</si>
  <si>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</si>
  <si>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</si>
  <si>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</si>
  <si>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</si>
  <si>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</si>
  <si>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</si>
  <si>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</si>
  <si>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</si>
  <si>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</si>
  <si>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</si>
  <si>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</si>
  <si>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</si>
  <si>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</si>
  <si>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</si>
  <si>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</si>
  <si>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</si>
  <si>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</si>
  <si>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</si>
  <si>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</si>
  <si>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</si>
  <si>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</si>
  <si>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</si>
  <si>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</si>
  <si>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</si>
  <si>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</si>
  <si>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</si>
  <si>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</si>
  <si>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</si>
  <si>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</si>
  <si>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</si>
  <si>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</si>
  <si>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</si>
  <si>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</si>
  <si>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</si>
  <si>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</si>
  <si>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</si>
  <si>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</si>
  <si>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</si>
  <si>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</si>
  <si>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</si>
  <si>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</si>
  <si>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</si>
  <si>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</si>
  <si>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</si>
  <si>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</si>
  <si>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</si>
  <si>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</si>
  <si>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</si>
  <si>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</si>
  <si>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</si>
  <si>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</si>
  <si>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</si>
  <si>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</si>
  <si>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</si>
  <si>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</si>
  <si>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</si>
  <si>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</si>
  <si>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</si>
  <si>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</si>
  <si>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</si>
  <si>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</si>
  <si>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</si>
  <si>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</si>
  <si>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</si>
  <si>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</si>
  <si>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</si>
  <si>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</si>
  <si>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</si>
  <si>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</si>
  <si>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</si>
  <si>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</si>
  <si>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</si>
  <si>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</si>
  <si>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</si>
  <si>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</si>
  <si>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</si>
  <si>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</si>
  <si>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</si>
  <si>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</si>
  <si>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</si>
  <si>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</si>
  <si>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</si>
  <si>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</si>
  <si>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</si>
  <si>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</si>
  <si>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</si>
  <si>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</si>
  <si>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</si>
  <si>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</si>
  <si>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</si>
  <si>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</si>
  <si>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</si>
  <si>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</si>
  <si>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</si>
  <si>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</si>
  <si>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</si>
  <si>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</si>
  <si>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</si>
  <si>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</si>
  <si>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</si>
  <si>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</si>
  <si>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</si>
  <si>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</si>
  <si>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</si>
  <si>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</si>
  <si>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</si>
  <si>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</si>
  <si>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</si>
  <si>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</si>
  <si>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</si>
  <si>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</si>
  <si>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</si>
  <si>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</si>
  <si>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</si>
  <si>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</si>
  <si>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</si>
  <si>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</si>
  <si>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</si>
  <si>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</si>
  <si>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</si>
  <si>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</si>
  <si>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</si>
  <si>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</si>
  <si>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</si>
  <si>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</si>
  <si>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</si>
  <si>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</si>
  <si>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</si>
  <si>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</si>
  <si>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</si>
  <si>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</si>
  <si>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</si>
  <si>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</si>
  <si>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</si>
  <si>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</si>
  <si>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</si>
  <si>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</si>
  <si>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</si>
  <si>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</si>
  <si>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</si>
  <si>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</si>
  <si>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</si>
  <si>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</si>
  <si>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</si>
  <si>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</si>
  <si>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</si>
  <si>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</si>
  <si>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</si>
  <si>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</si>
  <si>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</si>
  <si>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</si>
  <si>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</si>
  <si>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</si>
  <si>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</si>
  <si>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</si>
  <si>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</si>
  <si>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</si>
  <si>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</si>
  <si>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</si>
  <si>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</si>
  <si>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</si>
  <si>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</si>
  <si>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</si>
  <si>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</si>
  <si>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</si>
  <si>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</si>
  <si>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</si>
  <si>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</si>
  <si>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</si>
  <si>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</si>
  <si>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</si>
  <si>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</si>
  <si>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</si>
  <si>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</si>
  <si>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</si>
  <si>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</si>
  <si>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</si>
  <si>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</si>
  <si>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</si>
  <si>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</si>
  <si>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</si>
  <si>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</si>
  <si>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</si>
  <si>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</si>
  <si>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</si>
  <si>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</si>
  <si>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</si>
  <si>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</si>
  <si>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</si>
  <si>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</si>
  <si>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</si>
  <si>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</si>
  <si>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</si>
  <si>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</si>
  <si>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</si>
  <si>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</si>
  <si>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</si>
  <si>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</si>
  <si>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</si>
  <si>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</si>
  <si>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</si>
  <si>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</si>
  <si>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</si>
  <si>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</si>
  <si>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</si>
  <si>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</si>
  <si>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</si>
  <si>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</si>
  <si>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</si>
  <si>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</si>
  <si>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</si>
  <si>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</si>
  <si>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</si>
  <si>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</si>
  <si>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</si>
  <si>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</si>
  <si>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</si>
  <si>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</si>
  <si>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</si>
  <si>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</si>
  <si>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</si>
  <si>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</si>
  <si>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</si>
  <si>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</si>
  <si>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</si>
  <si>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</si>
  <si>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</si>
  <si>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</si>
  <si>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</si>
  <si>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</si>
  <si>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</si>
  <si>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</si>
  <si>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</si>
  <si>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</si>
  <si>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</si>
  <si>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</si>
  <si>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</si>
  <si>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</si>
  <si>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</si>
  <si>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</si>
  <si>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</si>
  <si>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</si>
  <si>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</si>
  <si>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</si>
  <si>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</si>
  <si>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</si>
  <si>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</si>
  <si>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</si>
  <si>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</si>
  <si>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</si>
  <si>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</si>
  <si>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</si>
  <si>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</si>
  <si>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</si>
  <si>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</si>
  <si>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</si>
  <si>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</si>
  <si>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</si>
  <si>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</si>
  <si>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</si>
  <si>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</si>
  <si>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</si>
  <si>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</si>
  <si>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</si>
  <si>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</si>
  <si>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</si>
  <si>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</si>
  <si>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</si>
  <si>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</si>
  <si>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</si>
  <si>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</si>
  <si>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</si>
  <si>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</si>
  <si>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</si>
  <si>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</si>
  <si>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</si>
  <si>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</si>
  <si>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</si>
  <si>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</si>
  <si>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</si>
  <si>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</si>
  <si>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</si>
  <si>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</si>
  <si>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</si>
  <si>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</si>
  <si>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</si>
  <si>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</si>
  <si>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</si>
  <si>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</si>
  <si>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</si>
  <si>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</si>
  <si>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</si>
  <si>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</si>
  <si>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</si>
  <si>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</si>
  <si>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</si>
  <si>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</si>
  <si>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</si>
  <si>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</si>
  <si>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</si>
  <si>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</si>
  <si>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</si>
  <si>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</si>
  <si>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</si>
  <si>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</si>
  <si>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</si>
  <si>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</si>
  <si>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</si>
  <si>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</si>
  <si>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</si>
  <si>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</si>
  <si>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</si>
  <si>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</si>
  <si>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</si>
  <si>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</si>
  <si>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</si>
  <si>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</si>
  <si>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</si>
  <si>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</si>
  <si>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</si>
  <si>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</si>
  <si>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</si>
  <si>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</si>
  <si>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</si>
  <si>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</si>
  <si>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</si>
  <si>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</si>
  <si>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</si>
  <si>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</si>
  <si>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</si>
  <si>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</si>
  <si>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</si>
  <si>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</si>
  <si>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</si>
  <si>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</si>
  <si>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</si>
  <si>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</si>
  <si>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</si>
  <si>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</si>
  <si>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</si>
  <si>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</si>
  <si>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</si>
  <si>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</si>
  <si>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</si>
  <si>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</si>
  <si>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</si>
  <si>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</si>
  <si>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</si>
  <si>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</si>
  <si>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</si>
  <si>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</si>
  <si>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</si>
  <si>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</si>
  <si>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</si>
  <si>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</si>
  <si>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</si>
  <si>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</si>
  <si>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</si>
  <si>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</si>
  <si>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</si>
  <si>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</si>
  <si>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</si>
  <si>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</si>
  <si>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</si>
  <si>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</si>
  <si>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</si>
  <si>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</si>
  <si>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</si>
  <si>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</si>
  <si>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</si>
  <si>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</si>
  <si>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</si>
  <si>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</si>
  <si>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</si>
  <si>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</si>
  <si>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</si>
  <si>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</si>
  <si>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</si>
  <si>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</si>
  <si>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</si>
  <si>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</si>
  <si>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</si>
  <si>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</si>
  <si>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</si>
  <si>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</si>
  <si>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</si>
  <si>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</si>
  <si>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</si>
  <si>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</si>
  <si>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</si>
  <si>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</si>
  <si>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</si>
  <si>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</si>
  <si>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</si>
  <si>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</si>
  <si>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</si>
  <si>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</si>
  <si>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</si>
  <si>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</si>
  <si>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</si>
  <si>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</si>
  <si>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</si>
  <si>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</si>
  <si>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</si>
  <si>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</si>
  <si>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</si>
  <si>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</si>
  <si>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</si>
  <si>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</si>
  <si>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</si>
  <si>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</si>
  <si>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</si>
  <si>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</si>
  <si>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</si>
  <si>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</si>
  <si>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</si>
  <si>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</si>
  <si>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</si>
  <si>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</si>
  <si>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</si>
  <si>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</si>
  <si>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</si>
  <si>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</si>
  <si>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</si>
  <si>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</si>
  <si>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</si>
  <si>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</si>
  <si>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</si>
  <si>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</si>
  <si>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</si>
  <si>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</si>
  <si>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</si>
  <si>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</si>
  <si>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</si>
  <si>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</si>
  <si>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</si>
  <si>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</si>
  <si>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</si>
  <si>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</si>
  <si>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</si>
  <si>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</si>
  <si>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</si>
  <si>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</si>
  <si>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</si>
  <si>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</si>
  <si>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</si>
  <si>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</si>
  <si>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</si>
  <si>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</si>
  <si>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</si>
  <si>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</si>
  <si>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</si>
  <si>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</si>
  <si>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</si>
  <si>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</si>
  <si>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</si>
  <si>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</si>
  <si>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</si>
  <si>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</si>
  <si>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</si>
  <si>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</si>
  <si>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</si>
  <si>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</si>
  <si>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</si>
  <si>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</si>
  <si>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</si>
  <si>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</si>
  <si>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</si>
  <si>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</si>
  <si>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</si>
  <si>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</si>
  <si>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</si>
  <si>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</si>
  <si>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</si>
  <si>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</si>
  <si>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</si>
  <si>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</si>
  <si>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</si>
  <si>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</si>
  <si>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</si>
  <si>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</si>
  <si>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</si>
  <si>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</si>
  <si>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</si>
  <si>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</si>
  <si>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</si>
  <si>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</si>
  <si>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</si>
  <si>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</si>
  <si>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</si>
  <si>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</si>
  <si>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</si>
  <si>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</si>
  <si>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</si>
  <si>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</si>
  <si>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</si>
  <si>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</si>
  <si>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</si>
  <si>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</si>
  <si>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</si>
  <si>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</si>
  <si>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</si>
  <si>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</si>
  <si>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</si>
  <si>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</si>
  <si>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</si>
  <si>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</si>
  <si>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</si>
  <si>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</si>
  <si>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</si>
  <si>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</si>
  <si>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</si>
  <si>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</si>
  <si>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</si>
  <si>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</si>
  <si>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</si>
  <si>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</si>
  <si>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</si>
  <si>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</si>
  <si>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</si>
  <si>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</si>
  <si>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</si>
  <si>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</si>
  <si>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</si>
  <si>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</si>
  <si>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</si>
  <si>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</si>
  <si>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</si>
  <si>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</si>
  <si>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</si>
  <si>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</si>
  <si>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</si>
  <si>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</si>
  <si>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</si>
  <si>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</si>
  <si>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</si>
  <si>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</si>
  <si>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</si>
  <si>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</si>
  <si>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</si>
  <si>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</si>
  <si>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</si>
  <si>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</si>
  <si>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</si>
  <si>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</si>
  <si>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</si>
  <si>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</si>
  <si>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</si>
  <si>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</si>
  <si>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</si>
  <si>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</si>
  <si>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</si>
  <si>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</si>
  <si>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</si>
  <si>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</si>
  <si>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</si>
  <si>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</si>
  <si>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</si>
  <si>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</si>
  <si>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</si>
  <si>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</si>
  <si>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</si>
  <si>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</si>
  <si>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</si>
  <si>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</si>
  <si>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</si>
  <si>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</si>
  <si>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</si>
  <si>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</si>
  <si>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</si>
  <si>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</si>
  <si>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</si>
  <si>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</si>
  <si>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</si>
  <si>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</si>
  <si>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</si>
  <si>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</si>
  <si>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</si>
  <si>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</si>
  <si>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</si>
  <si>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</si>
  <si>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</si>
  <si>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</si>
  <si>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</si>
  <si>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</si>
  <si>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</si>
  <si>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</si>
  <si>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</si>
  <si>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</si>
  <si>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</si>
  <si>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</si>
  <si>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</si>
  <si>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</si>
  <si>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</si>
  <si>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</si>
  <si>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</si>
  <si>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</si>
  <si>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</si>
  <si>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</si>
  <si>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</si>
  <si>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</si>
  <si>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</si>
  <si>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</si>
  <si>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</si>
  <si>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</si>
  <si>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</si>
  <si>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</si>
  <si>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</si>
  <si>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</si>
  <si>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</si>
  <si>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</si>
  <si>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</si>
  <si>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</si>
  <si>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</si>
  <si>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</si>
  <si>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</si>
  <si>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</si>
  <si>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</si>
  <si>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</si>
  <si>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</si>
  <si>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</si>
  <si>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</si>
  <si>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</si>
  <si>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</si>
  <si>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</si>
  <si>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</si>
  <si>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</si>
  <si>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</si>
  <si>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</si>
  <si>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</si>
  <si>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</si>
  <si>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</si>
  <si>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</si>
  <si>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</si>
  <si>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</si>
  <si>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</si>
  <si>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</si>
  <si>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</si>
  <si>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</si>
  <si>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</si>
  <si>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</si>
  <si>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</si>
  <si>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</si>
  <si>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</si>
  <si>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</si>
  <si>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</si>
  <si>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</si>
  <si>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</si>
  <si>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</si>
  <si>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</si>
  <si>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</si>
  <si>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</si>
  <si>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</si>
  <si>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</si>
  <si>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</si>
  <si>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</si>
  <si>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</si>
  <si>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</si>
  <si>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</si>
  <si>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</si>
  <si>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</si>
  <si>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</si>
  <si>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</si>
  <si>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</si>
  <si>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</si>
  <si>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</si>
  <si>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</si>
  <si>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</si>
  <si>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</si>
  <si>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</si>
  <si>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</si>
  <si>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</si>
  <si>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</si>
  <si>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</si>
  <si>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</si>
  <si>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</si>
  <si>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</si>
  <si>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</si>
  <si>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</si>
  <si>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</si>
  <si>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</si>
  <si>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</si>
  <si>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</si>
  <si>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</si>
  <si>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</si>
  <si>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</si>
  <si>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</si>
  <si>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</si>
  <si>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</si>
  <si>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</si>
  <si>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</si>
  <si>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</si>
  <si>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</si>
  <si>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</si>
  <si>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</si>
  <si>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</si>
  <si>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</si>
  <si>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</si>
  <si>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</si>
  <si>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</si>
  <si>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</si>
  <si>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</si>
  <si>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</si>
  <si>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</si>
  <si>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</si>
  <si>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</si>
  <si>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</si>
  <si>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</si>
  <si>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</si>
  <si>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</si>
  <si>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</si>
  <si>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</si>
  <si>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</si>
  <si>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</si>
  <si>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</si>
  <si>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</si>
  <si>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</si>
  <si>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</si>
  <si>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</si>
  <si>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</si>
  <si>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</si>
  <si>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</si>
  <si>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</si>
  <si>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</si>
  <si>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</si>
  <si>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</si>
  <si>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</si>
  <si>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</si>
  <si>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</si>
  <si>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</si>
  <si>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</si>
  <si>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</si>
  <si>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</si>
  <si>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</si>
  <si>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</si>
  <si>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</si>
  <si>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</si>
  <si>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</si>
  <si>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</si>
  <si>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</si>
  <si>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</si>
  <si>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</si>
  <si>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</si>
  <si>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</si>
  <si>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</si>
  <si>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</si>
  <si>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</si>
  <si>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</si>
  <si>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</si>
  <si>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</si>
  <si>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</si>
  <si>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</si>
  <si>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</si>
  <si>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</si>
  <si>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</si>
  <si>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</si>
  <si>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</si>
  <si>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</si>
  <si>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</si>
  <si>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</si>
  <si>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</si>
  <si>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</si>
  <si>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</si>
  <si>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</si>
  <si>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</si>
  <si>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</si>
  <si>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</si>
  <si>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</si>
  <si>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</si>
  <si>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</si>
  <si>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</si>
  <si>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</si>
  <si>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</si>
  <si>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</si>
  <si>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</si>
  <si>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</si>
  <si>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</si>
  <si>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</si>
  <si>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</si>
  <si>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</si>
  <si>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</si>
  <si>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</si>
  <si>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</si>
  <si>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</si>
  <si>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</si>
  <si>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</si>
  <si>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</si>
  <si>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</si>
  <si>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</si>
  <si>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</si>
  <si>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</si>
  <si>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</si>
  <si>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</si>
  <si>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</si>
  <si>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</si>
  <si>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</si>
  <si>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</si>
  <si>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</si>
  <si>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</si>
  <si>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</si>
  <si>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</si>
  <si>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</si>
  <si>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</si>
  <si>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</si>
  <si>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</si>
  <si>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</si>
  <si>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</si>
  <si>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</si>
  <si>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</si>
  <si>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</si>
  <si>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</si>
  <si>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</si>
  <si>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</si>
  <si>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</si>
  <si>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</si>
  <si>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</si>
  <si>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</si>
  <si>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</si>
  <si>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</si>
  <si>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</si>
  <si>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</si>
  <si>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</si>
  <si>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</si>
  <si>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</si>
  <si>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</si>
  <si>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</si>
  <si>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</si>
  <si>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</si>
  <si>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</si>
  <si>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</si>
  <si>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</si>
  <si>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</si>
  <si>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</si>
  <si>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</si>
  <si>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</si>
  <si>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</si>
  <si>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</si>
  <si>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</si>
  <si>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</si>
  <si>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</si>
  <si>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</si>
  <si>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</si>
  <si>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</si>
  <si>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</si>
  <si>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</si>
  <si>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</si>
  <si>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</si>
  <si>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</si>
  <si>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</si>
  <si>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</si>
  <si>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</si>
  <si>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</si>
  <si>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</si>
  <si>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</si>
  <si>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</si>
  <si>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</si>
  <si>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</si>
  <si>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</si>
  <si>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</si>
  <si>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</si>
  <si>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</si>
  <si>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</si>
  <si>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</si>
  <si>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</si>
  <si>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</si>
  <si>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</si>
  <si>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</si>
  <si>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</si>
  <si>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</si>
  <si>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</si>
  <si>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</si>
  <si>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</si>
  <si>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</si>
  <si>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</si>
  <si>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</si>
  <si>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</si>
  <si>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</si>
  <si>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</si>
  <si>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</si>
  <si>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</si>
  <si>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</si>
  <si>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</si>
  <si>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</si>
  <si>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</si>
  <si>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</si>
  <si>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</si>
  <si>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</si>
  <si>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</si>
  <si>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</si>
  <si>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</si>
  <si>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</si>
  <si>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</si>
  <si>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</si>
  <si>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</si>
  <si>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</si>
  <si>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</si>
  <si>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</si>
  <si>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</si>
  <si>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</si>
  <si>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</si>
  <si>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</si>
  <si>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</si>
  <si>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</si>
  <si>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</si>
  <si>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</si>
  <si>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</si>
  <si>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</si>
  <si>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</si>
  <si>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</si>
  <si>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</si>
  <si>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</si>
  <si>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</si>
  <si>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</si>
  <si>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</si>
  <si>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</si>
  <si>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</si>
  <si>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</si>
  <si>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</si>
  <si>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</si>
  <si>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</si>
  <si>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</si>
  <si>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</si>
  <si>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</si>
  <si>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</si>
  <si>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</si>
  <si>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</si>
  <si>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</si>
  <si>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</si>
  <si>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</si>
  <si>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</si>
  <si>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</si>
  <si>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</si>
  <si>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</si>
  <si>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</si>
  <si>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</si>
  <si>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</si>
  <si>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</si>
  <si>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</si>
  <si>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</si>
  <si>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</si>
  <si>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</si>
  <si>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</si>
  <si>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</si>
  <si>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</si>
  <si>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</si>
  <si>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</si>
  <si>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</si>
  <si>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</si>
  <si>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</si>
  <si>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</si>
  <si>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</si>
  <si>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</si>
  <si>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</si>
  <si>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</si>
  <si>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</si>
  <si>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</si>
  <si>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</si>
  <si>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</si>
  <si>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</si>
  <si>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</si>
  <si>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</si>
  <si>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</si>
  <si>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</si>
  <si>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</si>
  <si>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</si>
  <si>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</si>
  <si>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</si>
  <si>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</si>
  <si>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</si>
  <si>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</si>
  <si>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</si>
  <si>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</si>
  <si>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</si>
  <si>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</si>
  <si>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</si>
  <si>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</si>
  <si>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</si>
  <si>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</si>
  <si>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</si>
  <si>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</si>
  <si>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</si>
  <si>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</si>
  <si>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</si>
  <si>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</si>
  <si>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</si>
  <si>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</si>
  <si>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</si>
  <si>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</si>
  <si>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</si>
  <si>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</si>
  <si>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</si>
  <si>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</si>
  <si>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</si>
  <si>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</si>
  <si>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</si>
  <si>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</si>
  <si>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</si>
  <si>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</si>
  <si>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</si>
  <si>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</si>
  <si>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</si>
  <si>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</si>
  <si>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</si>
  <si>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</si>
  <si>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</si>
  <si>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</si>
  <si>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</si>
  <si>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</si>
  <si>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</si>
  <si>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</si>
  <si>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</si>
  <si>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</si>
  <si>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</si>
  <si>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</si>
  <si>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</si>
  <si>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</si>
  <si>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</si>
  <si>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</si>
  <si>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</si>
  <si>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</si>
  <si>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</si>
  <si>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</si>
  <si>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</si>
  <si>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</si>
  <si>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</si>
  <si>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</si>
  <si>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</si>
  <si>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</si>
  <si>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</si>
  <si>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</si>
  <si>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</si>
  <si>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</si>
  <si>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</si>
  <si>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</si>
  <si>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</si>
  <si>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</si>
  <si>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</si>
  <si>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</si>
  <si>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</si>
  <si>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</si>
  <si>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</si>
  <si>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</si>
  <si>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</si>
  <si>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</si>
  <si>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</si>
  <si>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</si>
  <si>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</si>
  <si>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</si>
  <si>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</si>
  <si>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</si>
  <si>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</si>
  <si>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</si>
  <si>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</si>
  <si>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</si>
  <si>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</si>
  <si>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</si>
  <si>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</si>
  <si>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</si>
  <si>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</si>
  <si>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</si>
  <si>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</si>
  <si>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</si>
  <si>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</si>
  <si>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</si>
  <si>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</si>
  <si>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</si>
  <si>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</si>
  <si>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</si>
  <si>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</si>
  <si>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</si>
  <si>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</si>
  <si>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</si>
  <si>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</si>
  <si>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</si>
  <si>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</si>
  <si>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</si>
  <si>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</si>
  <si>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</si>
  <si>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</si>
  <si>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</si>
  <si>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</si>
  <si>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</si>
  <si>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</si>
  <si>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</si>
  <si>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</si>
  <si>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</si>
  <si>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</si>
  <si>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</si>
  <si>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</si>
  <si>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</si>
  <si>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</si>
  <si>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</si>
  <si>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</si>
  <si>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</si>
  <si>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</si>
  <si>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</si>
  <si>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</si>
  <si>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</si>
  <si>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</si>
  <si>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</si>
  <si>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</si>
  <si>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</si>
  <si>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</si>
  <si>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</si>
  <si>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</si>
  <si>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</si>
  <si>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</si>
  <si>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</si>
  <si>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</si>
  <si>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</si>
  <si>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</si>
  <si>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</si>
  <si>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</si>
  <si>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</si>
  <si>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</si>
  <si>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</si>
  <si>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</si>
  <si>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</si>
  <si>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</si>
  <si>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</si>
  <si>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</si>
  <si>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</si>
  <si>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</si>
  <si>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</si>
  <si>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</si>
  <si>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</si>
  <si>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</si>
  <si>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</si>
  <si>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</si>
  <si>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</si>
  <si>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</si>
  <si>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</si>
  <si>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</si>
  <si>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</si>
  <si>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</si>
  <si>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</si>
  <si>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</si>
  <si>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</si>
  <si>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</si>
  <si>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</si>
  <si>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</si>
  <si>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</si>
  <si>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</si>
  <si>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</si>
  <si>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</si>
  <si>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</si>
  <si>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</si>
  <si>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</si>
  <si>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</si>
  <si>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</si>
  <si>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</si>
  <si>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</si>
  <si>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</si>
  <si>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</si>
  <si>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</si>
  <si>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</si>
  <si>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</si>
  <si>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</si>
  <si>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</si>
  <si>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</si>
  <si>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</si>
  <si>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</si>
  <si>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</si>
  <si>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</si>
  <si>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</si>
  <si>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</si>
  <si>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</si>
  <si>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</si>
  <si>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</si>
  <si>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</si>
  <si>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</si>
  <si>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</si>
  <si>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</si>
  <si>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</si>
  <si>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</si>
  <si>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</si>
  <si>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</si>
  <si>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</si>
  <si>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</si>
  <si>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</si>
  <si>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</si>
  <si>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</si>
  <si>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</si>
  <si>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</si>
  <si>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</si>
  <si>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</si>
  <si>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</si>
  <si>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</si>
  <si>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</si>
  <si>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</si>
  <si>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</si>
  <si>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</si>
  <si>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</si>
  <si>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</si>
  <si>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</si>
  <si>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</si>
  <si>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</si>
  <si>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</si>
  <si>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</si>
  <si>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</si>
  <si>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</si>
  <si>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</si>
  <si>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</si>
  <si>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</si>
  <si>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</si>
  <si>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</si>
  <si>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</si>
  <si>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</si>
  <si>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</si>
  <si>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</si>
  <si>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</si>
  <si>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</si>
  <si>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</si>
  <si>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</si>
  <si>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</si>
  <si>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</si>
  <si>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</si>
  <si>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</si>
  <si>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</si>
  <si>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</si>
  <si>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</si>
  <si>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</si>
  <si>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</si>
  <si>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</si>
  <si>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</si>
  <si>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</si>
  <si>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</si>
  <si>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</si>
  <si>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</si>
  <si>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</si>
  <si>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</si>
  <si>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</si>
  <si>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</si>
  <si>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</si>
  <si>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</si>
  <si>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</si>
  <si>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</si>
  <si>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</si>
  <si>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</si>
  <si>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</si>
  <si>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</si>
  <si>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</si>
  <si>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</si>
  <si>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</si>
  <si>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</si>
  <si>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</si>
  <si>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</si>
  <si>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</si>
  <si>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</si>
  <si>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</si>
  <si>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</si>
  <si>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</si>
  <si>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</si>
  <si>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</si>
  <si>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</si>
  <si>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</si>
  <si>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</si>
  <si>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</si>
  <si>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</si>
  <si>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</si>
  <si>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</si>
  <si>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</si>
  <si>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</si>
  <si>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</si>
  <si>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</si>
  <si>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</si>
  <si>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</si>
  <si>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</si>
  <si>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</si>
  <si>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</si>
  <si>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</si>
  <si>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</si>
  <si>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</si>
  <si>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</si>
  <si>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</si>
  <si>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</si>
  <si>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</si>
  <si>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</si>
  <si>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</si>
  <si>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</si>
  <si>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</si>
  <si>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</si>
  <si>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</si>
  <si>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</si>
  <si>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</si>
  <si>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</si>
  <si>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</si>
  <si>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</si>
  <si>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</si>
  <si>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</si>
  <si>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</si>
  <si>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</si>
  <si>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</si>
  <si>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</si>
  <si>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</si>
  <si>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</si>
  <si>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</si>
  <si>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</si>
  <si>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</si>
  <si>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</si>
  <si>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</si>
  <si>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</si>
  <si>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</si>
  <si>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</si>
  <si>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</si>
  <si>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</si>
  <si>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</si>
  <si>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</si>
  <si>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</si>
  <si>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</si>
  <si>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</si>
  <si>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</si>
  <si>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</si>
  <si>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</si>
  <si>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</si>
  <si>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</si>
  <si>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</si>
  <si>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</si>
  <si>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</si>
  <si>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</si>
  <si>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</si>
  <si>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</si>
  <si>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</si>
  <si>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</si>
  <si>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</si>
  <si>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</si>
  <si>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</si>
  <si>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</si>
  <si>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</si>
  <si>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</si>
  <si>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</si>
  <si>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</si>
  <si>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</si>
  <si>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</si>
  <si>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</si>
  <si>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</si>
  <si>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</si>
  <si>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</si>
  <si>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</si>
  <si>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</si>
  <si>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</si>
  <si>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</si>
  <si>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</si>
  <si>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</si>
  <si>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</si>
  <si>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</si>
  <si>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</si>
  <si>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</si>
  <si>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</si>
  <si>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</si>
  <si>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</si>
  <si>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</si>
  <si>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</si>
  <si>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</si>
  <si>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</si>
  <si>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</si>
  <si>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</si>
  <si>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</si>
  <si>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</si>
  <si>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</si>
  <si>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</si>
  <si>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</si>
  <si>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</si>
  <si>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</si>
  <si>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</si>
  <si>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</si>
  <si>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</si>
  <si>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</si>
  <si>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</si>
  <si>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</si>
  <si>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</si>
  <si>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</si>
  <si>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</si>
  <si>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</si>
  <si>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</si>
  <si>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</si>
  <si>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</si>
  <si>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</si>
  <si>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</si>
  <si>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</si>
  <si>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</si>
  <si>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</si>
  <si>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</si>
  <si>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</si>
  <si>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</si>
  <si>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</si>
  <si>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</si>
  <si>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</si>
  <si>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</si>
  <si>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</si>
  <si>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</si>
  <si>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</si>
  <si>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</si>
  <si>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</si>
  <si>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</si>
  <si>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</si>
  <si>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</si>
  <si>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</si>
  <si>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</si>
  <si>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</si>
  <si>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</si>
  <si>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</si>
  <si>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</si>
  <si>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</si>
  <si>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</si>
  <si>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</si>
  <si>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</si>
  <si>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</si>
  <si>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</si>
  <si>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</si>
  <si>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</si>
  <si>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</si>
  <si>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</si>
  <si>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</si>
  <si>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</si>
  <si>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</si>
  <si>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</si>
  <si>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</si>
  <si>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</si>
  <si>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</si>
  <si>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</si>
  <si>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</si>
  <si>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</si>
  <si>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</si>
  <si>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</si>
  <si>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</si>
  <si>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</si>
  <si>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</si>
  <si>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</si>
  <si>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</si>
  <si>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</si>
  <si>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</si>
  <si>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</si>
  <si>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</si>
  <si>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</si>
  <si>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</si>
  <si>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</si>
  <si>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</si>
  <si>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</si>
  <si>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</si>
  <si>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</si>
  <si>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</si>
  <si>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</si>
  <si>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</si>
  <si>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</si>
  <si>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</si>
  <si>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</si>
  <si>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</si>
  <si>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</si>
  <si>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</si>
  <si>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</si>
  <si>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</si>
  <si>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</si>
  <si>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</si>
  <si>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</si>
  <si>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</si>
  <si>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</si>
  <si>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</si>
  <si>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</si>
  <si>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</si>
  <si>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</si>
  <si>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</si>
  <si>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</si>
  <si>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</si>
  <si>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</si>
  <si>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</si>
  <si>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</si>
  <si>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</si>
  <si>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</si>
  <si>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</si>
  <si>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</si>
  <si>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</si>
  <si>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</si>
  <si>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</si>
  <si>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</si>
  <si>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</si>
  <si>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</si>
  <si>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</si>
  <si>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</si>
  <si>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</si>
  <si>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</si>
  <si>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</si>
  <si>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</si>
  <si>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</si>
  <si>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</si>
  <si>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</si>
  <si>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</si>
  <si>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</si>
  <si>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</si>
  <si>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</si>
  <si>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</si>
  <si>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</si>
  <si>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</si>
  <si>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</si>
  <si>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</si>
  <si>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</si>
  <si>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</si>
  <si>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</si>
  <si>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</si>
  <si>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</si>
  <si>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</si>
  <si>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</si>
  <si>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</si>
  <si>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</si>
  <si>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</si>
  <si>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</si>
  <si>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</si>
  <si>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</si>
  <si>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</si>
  <si>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</si>
  <si>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</si>
  <si>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</si>
  <si>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</si>
  <si>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</si>
  <si>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</si>
  <si>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</si>
  <si>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</si>
  <si>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</si>
  <si>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</si>
  <si>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</si>
  <si>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</si>
  <si>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</si>
  <si>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</si>
  <si>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</si>
  <si>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</si>
  <si>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</si>
  <si>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</si>
  <si>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</si>
  <si>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</si>
  <si>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</si>
  <si>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</si>
  <si>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</si>
  <si>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</si>
  <si>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</si>
  <si>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</si>
  <si>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</si>
  <si>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</si>
  <si>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</si>
  <si>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</si>
  <si>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</si>
  <si>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</si>
  <si>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</si>
  <si>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</si>
  <si>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</si>
  <si>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</si>
  <si>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</si>
  <si>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</si>
  <si>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</si>
  <si>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</si>
  <si>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</si>
  <si>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</si>
  <si>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</si>
  <si>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</si>
  <si>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</si>
  <si>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</si>
  <si>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</si>
  <si>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</si>
  <si>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</si>
  <si>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</si>
  <si>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</si>
  <si>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</si>
  <si>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</si>
  <si>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</si>
  <si>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</si>
  <si>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</si>
  <si>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</si>
  <si>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</si>
  <si>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</si>
  <si>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</si>
  <si>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</si>
  <si>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</si>
  <si>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</si>
  <si>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</si>
  <si>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</si>
  <si>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</si>
  <si>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</si>
  <si>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</si>
  <si>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</si>
  <si>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</si>
  <si>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</si>
  <si>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</si>
  <si>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</si>
  <si>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</si>
  <si>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</si>
  <si>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</si>
  <si>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</si>
  <si>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</si>
  <si>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</si>
  <si>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</si>
  <si>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</si>
  <si>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</si>
  <si>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</si>
  <si>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</si>
  <si>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</si>
  <si>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</si>
  <si>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</si>
  <si>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</si>
  <si>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</si>
  <si>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</si>
  <si>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</si>
  <si>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</si>
  <si>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</si>
  <si>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</si>
  <si>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</si>
  <si>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</si>
  <si>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</si>
  <si>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</si>
  <si>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</si>
  <si>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</si>
  <si>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</si>
  <si>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</si>
  <si>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</si>
  <si>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</si>
  <si>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</si>
  <si>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</si>
  <si>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</si>
  <si>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</si>
  <si>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</si>
  <si>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</si>
  <si>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</si>
  <si>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</si>
  <si>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</si>
  <si>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</si>
  <si>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</si>
  <si>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</si>
  <si>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</si>
  <si>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</si>
  <si>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</si>
  <si>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</si>
  <si>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</si>
  <si>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</si>
  <si>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</si>
  <si>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</si>
  <si>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</si>
  <si>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</si>
  <si>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</si>
  <si>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</si>
  <si>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</si>
  <si>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</si>
  <si>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</si>
  <si>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</si>
  <si>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</si>
  <si>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</si>
  <si>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</si>
  <si>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</si>
  <si>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</si>
  <si>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</si>
  <si>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</si>
  <si>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</si>
  <si>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</si>
  <si>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</si>
  <si>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</si>
  <si>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</si>
  <si>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</si>
  <si>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</si>
  <si>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</si>
  <si>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</si>
  <si>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</si>
  <si>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</si>
  <si>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</si>
  <si>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</si>
  <si>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</si>
  <si>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</si>
  <si>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</si>
  <si>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</si>
  <si>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</si>
  <si>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</si>
  <si>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</si>
  <si>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</si>
  <si>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</si>
  <si>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</si>
  <si>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</si>
  <si>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</si>
  <si>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</si>
  <si>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</si>
  <si>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</si>
  <si>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</si>
  <si>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</si>
  <si>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</si>
  <si>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</si>
  <si>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</si>
  <si>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</si>
  <si>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</si>
  <si>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</si>
  <si>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</si>
  <si>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</si>
  <si>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</si>
  <si>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</si>
  <si>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</si>
  <si>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</si>
  <si>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</si>
  <si>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</si>
  <si>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</si>
  <si>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</si>
  <si>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</si>
  <si>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</si>
  <si>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</si>
  <si>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</si>
  <si>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</si>
  <si>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</si>
  <si>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</si>
  <si>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</si>
  <si>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</si>
  <si>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</si>
  <si>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</si>
  <si>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</si>
  <si>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</si>
  <si>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</si>
  <si>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</si>
  <si>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</si>
  <si>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</si>
  <si>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</si>
  <si>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</si>
  <si>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</si>
  <si>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</si>
  <si>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</si>
  <si>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</si>
  <si>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</si>
  <si>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</si>
  <si>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</si>
  <si>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</si>
  <si>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</si>
  <si>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</si>
  <si>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</si>
  <si>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</si>
  <si>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</si>
  <si>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</si>
  <si>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</si>
  <si>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</si>
  <si>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</si>
  <si>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</si>
  <si>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</si>
  <si>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</si>
  <si>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</si>
  <si>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</si>
  <si>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</si>
  <si>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</si>
  <si>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</si>
  <si>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</si>
  <si>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</si>
  <si>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</si>
  <si>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</si>
  <si>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</si>
  <si>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</si>
  <si>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</si>
  <si>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</si>
  <si>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</si>
  <si>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</si>
  <si>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</si>
  <si>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</si>
  <si>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</si>
  <si>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</si>
  <si>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</si>
  <si>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</si>
  <si>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</si>
  <si>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</si>
  <si>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</si>
  <si>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</si>
  <si>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</si>
  <si>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</si>
  <si>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</si>
  <si>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</si>
  <si>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</si>
  <si>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</si>
  <si>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</si>
  <si>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</si>
  <si>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</si>
  <si>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</si>
  <si>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</si>
  <si>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</si>
  <si>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</si>
  <si>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</si>
  <si>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</si>
  <si>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</si>
  <si>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</si>
  <si>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</si>
  <si>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</si>
  <si>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</si>
  <si>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</si>
  <si>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</si>
  <si>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</si>
  <si>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</si>
  <si>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</si>
  <si>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</si>
  <si>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</si>
  <si>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</si>
  <si>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</si>
  <si>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</si>
  <si>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</si>
  <si>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</si>
  <si>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</si>
  <si>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</si>
  <si>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</si>
  <si>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</si>
  <si>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</si>
  <si>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</si>
  <si>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</si>
  <si>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</si>
  <si>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</si>
  <si>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</si>
  <si>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</si>
  <si>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</si>
  <si>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</si>
  <si>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</si>
  <si>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</si>
  <si>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</si>
  <si>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</si>
  <si>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</si>
  <si>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</si>
  <si>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</si>
  <si>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</si>
  <si>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</si>
  <si>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</si>
  <si>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</si>
  <si>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</si>
  <si>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</si>
  <si>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</si>
  <si>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</si>
  <si>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</si>
  <si>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</si>
  <si>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</si>
  <si>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</si>
  <si>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</si>
  <si>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</si>
  <si>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</si>
  <si>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</si>
  <si>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</si>
  <si>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</si>
  <si>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</si>
  <si>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</si>
  <si>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</si>
  <si>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</si>
  <si>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</si>
  <si>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</si>
  <si>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</si>
  <si>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</si>
  <si>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</si>
  <si>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</si>
  <si>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</si>
  <si>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</si>
  <si>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</si>
  <si>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</si>
  <si>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</si>
  <si>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</si>
  <si>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</si>
  <si>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</si>
  <si>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</si>
  <si>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</si>
  <si>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</si>
  <si>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</si>
  <si>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</si>
  <si>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</si>
  <si>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</si>
  <si>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</si>
  <si>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</si>
  <si>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</si>
  <si>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</si>
  <si>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</si>
  <si>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</si>
  <si>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</si>
  <si>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</si>
  <si>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</si>
  <si>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</si>
  <si>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</si>
  <si>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</si>
  <si>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</si>
  <si>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</si>
  <si>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</si>
  <si>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</si>
  <si>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</si>
  <si>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</si>
  <si>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</si>
  <si>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</si>
  <si>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</si>
  <si>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</si>
  <si>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</si>
  <si>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</si>
  <si>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</si>
  <si>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</si>
  <si>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</si>
  <si>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</si>
  <si>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</si>
  <si>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</si>
  <si>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</si>
  <si>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</si>
  <si>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</si>
  <si>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</si>
  <si>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</si>
  <si>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</si>
  <si>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</si>
  <si>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</si>
  <si>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</si>
  <si>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</si>
  <si>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</si>
  <si>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</si>
  <si>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</si>
  <si>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</si>
  <si>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</si>
  <si>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</si>
  <si>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</si>
  <si>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</si>
  <si>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</si>
  <si>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</si>
  <si>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</si>
  <si>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</si>
  <si>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</si>
  <si>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</si>
  <si>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</si>
  <si>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</si>
  <si>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</si>
  <si>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</si>
  <si>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</si>
  <si>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</si>
  <si>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</si>
  <si>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</si>
  <si>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</si>
  <si>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</si>
  <si>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</si>
  <si>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</si>
  <si>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</si>
  <si>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</si>
  <si>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</si>
  <si>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</si>
  <si>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</si>
  <si>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</si>
  <si>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</si>
  <si>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</si>
  <si>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</si>
  <si>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</si>
  <si>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</si>
  <si>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</si>
  <si>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</si>
  <si>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</si>
  <si>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</si>
  <si>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</si>
  <si>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</si>
  <si>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</si>
  <si>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</si>
  <si>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</si>
  <si>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</si>
  <si>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</si>
  <si>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</si>
  <si>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</si>
  <si>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</si>
  <si>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</si>
  <si>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</si>
  <si>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</si>
  <si>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</si>
  <si>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</si>
  <si>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</si>
  <si>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</si>
  <si>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</si>
  <si>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</si>
  <si>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</si>
  <si>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</si>
  <si>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</si>
  <si>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</si>
  <si>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</si>
  <si>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</si>
  <si>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</si>
  <si>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</si>
  <si>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</si>
  <si>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</si>
  <si>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</si>
  <si>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</si>
  <si>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</si>
  <si>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</si>
  <si>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</si>
  <si>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</si>
  <si>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</si>
  <si>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</si>
  <si>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</si>
  <si>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</si>
  <si>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</si>
  <si>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</si>
  <si>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</si>
  <si>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</si>
  <si>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</si>
  <si>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</si>
  <si>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</si>
  <si>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</si>
  <si>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</si>
  <si>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</si>
  <si>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</si>
  <si>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</si>
  <si>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</si>
  <si>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</si>
  <si>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</si>
  <si>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</si>
  <si>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</si>
  <si>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</si>
  <si>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</si>
  <si>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</si>
  <si>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</si>
  <si>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</si>
  <si>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</si>
  <si>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</si>
  <si>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</si>
  <si>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</si>
  <si>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</si>
  <si>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</si>
  <si>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</si>
  <si>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</si>
  <si>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</si>
  <si>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</si>
  <si>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</si>
  <si>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</si>
  <si>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</si>
  <si>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</si>
  <si>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</si>
  <si>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</si>
  <si>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</si>
  <si>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</si>
  <si>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</si>
  <si>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</si>
  <si>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</si>
  <si>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</si>
  <si>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</si>
  <si>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</si>
  <si>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</si>
  <si>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</si>
  <si>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</si>
  <si>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</si>
  <si>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</si>
  <si>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</si>
  <si>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</si>
  <si>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</si>
  <si>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</si>
  <si>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</si>
  <si>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</si>
  <si>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</si>
  <si>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</si>
  <si>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</si>
  <si>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</si>
  <si>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</si>
  <si>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</si>
  <si>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</si>
  <si>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</si>
  <si>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</si>
  <si>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</si>
  <si>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</si>
  <si>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</si>
  <si>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</si>
  <si>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</si>
  <si>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</si>
  <si>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</si>
  <si>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</si>
  <si>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</si>
  <si>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</si>
  <si>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</si>
  <si>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</si>
  <si>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</si>
  <si>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</si>
  <si>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</si>
  <si>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</si>
  <si>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</si>
  <si>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</si>
  <si>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</si>
  <si>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</si>
  <si>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</si>
  <si>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</si>
  <si>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</si>
  <si>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</si>
  <si>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</si>
  <si>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</si>
  <si>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</si>
  <si>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</si>
  <si>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</si>
  <si>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</si>
  <si>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</si>
  <si>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</si>
  <si>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</si>
  <si>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</si>
  <si>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</si>
  <si>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</si>
  <si>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</si>
  <si>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</si>
  <si>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</si>
  <si>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</si>
  <si>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</si>
  <si>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</si>
  <si>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</si>
  <si>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</si>
  <si>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</si>
  <si>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</si>
  <si>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</si>
  <si>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</si>
  <si>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</si>
  <si>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</si>
  <si>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</si>
  <si>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</si>
  <si>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</si>
  <si>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</si>
  <si>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</si>
  <si>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</si>
  <si>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</si>
  <si>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</si>
  <si>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</si>
  <si>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</si>
  <si>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</si>
  <si>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</si>
  <si>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</si>
  <si>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</si>
  <si>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</si>
  <si>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</si>
  <si>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</si>
  <si>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</si>
  <si>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</si>
  <si>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</si>
  <si>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</si>
  <si>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</si>
  <si>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</si>
  <si>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</si>
  <si>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</si>
  <si>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</si>
  <si>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</si>
  <si>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</si>
  <si>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</si>
  <si>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</si>
  <si>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</si>
  <si>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</si>
  <si>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</si>
  <si>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</si>
  <si>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</si>
  <si>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</si>
  <si>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</si>
  <si>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</si>
  <si>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</si>
  <si>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</si>
  <si>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</si>
  <si>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</si>
  <si>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</si>
  <si>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</si>
  <si>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</si>
  <si>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</si>
  <si>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</si>
  <si>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</si>
  <si>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</si>
  <si>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</si>
  <si>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</si>
  <si>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</si>
  <si>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</si>
  <si>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</si>
  <si>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</si>
  <si>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</si>
  <si>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</si>
  <si>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</si>
  <si>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</si>
  <si>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</si>
  <si>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</si>
  <si>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</si>
  <si>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</si>
  <si>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</si>
  <si>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</si>
  <si>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</si>
  <si>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</si>
  <si>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</si>
  <si>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</si>
  <si>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</si>
  <si>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</si>
  <si>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</si>
  <si>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</si>
  <si>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</si>
  <si>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</si>
  <si>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</si>
  <si>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</si>
  <si>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</si>
  <si>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</si>
  <si>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</si>
  <si>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</si>
  <si>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</si>
  <si>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</si>
  <si>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</si>
  <si>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</si>
  <si>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</si>
  <si>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</si>
  <si>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</si>
  <si>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</si>
  <si>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</si>
  <si>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</si>
  <si>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</si>
  <si>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</si>
  <si>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</si>
  <si>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</si>
  <si>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</si>
  <si>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</si>
  <si>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</si>
  <si>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</si>
  <si>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</si>
  <si>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</si>
  <si>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</si>
  <si>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</si>
  <si>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</si>
  <si>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</si>
  <si>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</si>
  <si>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</si>
  <si>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</si>
  <si>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</si>
  <si>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</si>
  <si>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</si>
  <si>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</si>
  <si>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</si>
  <si>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</si>
  <si>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</si>
  <si>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</si>
  <si>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</si>
  <si>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</si>
  <si>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</si>
  <si>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</si>
  <si>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</si>
  <si>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</si>
  <si>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</si>
  <si>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</si>
  <si>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</si>
  <si>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</si>
  <si>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</si>
  <si>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</si>
  <si>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</si>
  <si>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</si>
  <si>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</si>
  <si>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</si>
  <si>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</si>
  <si>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</si>
  <si>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</si>
  <si>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</si>
  <si>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</si>
  <si>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</si>
  <si>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</si>
  <si>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</si>
  <si>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</si>
  <si>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</si>
  <si>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</si>
  <si>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</si>
  <si>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</si>
  <si>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</si>
  <si>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</si>
  <si>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</si>
  <si>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</si>
  <si>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</si>
  <si>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</si>
  <si>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</si>
  <si>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</si>
  <si>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</si>
  <si>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</si>
  <si>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</si>
  <si>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</si>
  <si>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</si>
  <si>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</si>
  <si>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</si>
  <si>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</si>
  <si>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</si>
  <si>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</si>
  <si>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</si>
  <si>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</si>
  <si>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</si>
  <si>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</si>
  <si>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</si>
  <si>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</si>
  <si>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</si>
  <si>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</si>
  <si>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</si>
  <si>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</si>
  <si>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</si>
  <si>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</si>
  <si>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</si>
  <si>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</si>
  <si>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</si>
  <si>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</si>
  <si>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</si>
  <si>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</si>
  <si>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</si>
  <si>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</si>
  <si>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</si>
  <si>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</si>
  <si>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</si>
  <si>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</si>
  <si>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</si>
  <si>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</si>
  <si>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</si>
  <si>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</si>
  <si>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</si>
  <si>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</si>
  <si>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</si>
  <si>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</si>
  <si>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</si>
  <si>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</si>
  <si>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</si>
  <si>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</si>
  <si>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</si>
  <si>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</si>
  <si>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</si>
  <si>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</si>
  <si>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</si>
  <si>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</si>
  <si>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</si>
  <si>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</si>
  <si>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</si>
  <si>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</si>
  <si>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</si>
  <si>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</si>
  <si>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</si>
  <si>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</si>
  <si>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</si>
  <si>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</si>
  <si>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</si>
  <si>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</si>
  <si>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</si>
  <si>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</si>
  <si>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</si>
  <si>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</si>
  <si>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</si>
  <si>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</si>
  <si>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</si>
  <si>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</si>
  <si>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</si>
  <si>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</si>
  <si>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</si>
  <si>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</si>
  <si>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</si>
  <si>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</si>
  <si>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</si>
  <si>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</si>
  <si>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</si>
  <si>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</si>
  <si>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</si>
  <si>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</si>
  <si>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</si>
  <si>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</si>
  <si>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</si>
  <si>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</si>
  <si>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</si>
  <si>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</si>
  <si>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</si>
  <si>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</si>
  <si>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</si>
  <si>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</si>
  <si>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</si>
  <si>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</si>
  <si>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</si>
  <si>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</si>
  <si>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</si>
  <si>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</si>
  <si>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</si>
  <si>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</si>
  <si>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</si>
  <si>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</si>
  <si>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</si>
  <si>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</si>
  <si>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</si>
  <si>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</si>
  <si>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</si>
  <si>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</si>
  <si>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</si>
  <si>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</si>
  <si>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</si>
  <si>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</si>
  <si>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</si>
  <si>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</si>
  <si>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</si>
  <si>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</si>
  <si>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</si>
  <si>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</si>
  <si>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</si>
  <si>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</si>
  <si>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</si>
  <si>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</si>
  <si>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</si>
  <si>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</si>
  <si>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</si>
  <si>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</si>
  <si>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</si>
  <si>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</si>
  <si>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</si>
  <si>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</si>
  <si>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</si>
  <si>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</si>
  <si>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</si>
  <si>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</si>
  <si>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</si>
  <si>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</si>
  <si>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</si>
  <si>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</si>
  <si>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</si>
  <si>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</si>
  <si>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</si>
  <si>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</si>
  <si>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</si>
  <si>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</si>
  <si>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</si>
  <si>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</si>
  <si>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</si>
  <si>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</si>
  <si>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</si>
  <si>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</si>
  <si>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</si>
  <si>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</si>
  <si>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</si>
  <si>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</si>
  <si>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</si>
  <si>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</si>
  <si>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</si>
  <si>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</si>
  <si>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</si>
  <si>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</si>
  <si>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</si>
  <si>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</si>
  <si>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</si>
  <si>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</si>
  <si>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</si>
  <si>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</si>
  <si>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</si>
  <si>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</si>
  <si>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</si>
  <si>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</si>
  <si>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</si>
  <si>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</si>
  <si>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</si>
  <si>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</si>
  <si>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</si>
  <si>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</si>
  <si>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</si>
  <si>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</si>
  <si>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</si>
  <si>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</si>
  <si>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</si>
  <si>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</si>
  <si>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</si>
  <si>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</si>
  <si>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</si>
  <si>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</si>
  <si>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</si>
  <si>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</si>
  <si>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</si>
  <si>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</si>
  <si>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</si>
  <si>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</si>
  <si>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</si>
  <si>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</si>
  <si>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</si>
  <si>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</si>
  <si>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</si>
  <si>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</si>
  <si>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</si>
  <si>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</si>
  <si>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</si>
  <si>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</si>
  <si>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</si>
  <si>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</si>
  <si>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</si>
  <si>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</si>
  <si>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</si>
  <si>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</si>
  <si>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</si>
  <si>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</si>
  <si>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</si>
  <si>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</si>
  <si>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</si>
  <si>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</si>
  <si>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</si>
  <si>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</si>
  <si>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</si>
  <si>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</si>
  <si>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</si>
  <si>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</si>
  <si>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</si>
  <si>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</si>
  <si>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</si>
  <si>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</si>
  <si>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</si>
  <si>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</si>
  <si>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</si>
  <si>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</si>
  <si>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</si>
  <si>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</si>
  <si>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</si>
  <si>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</si>
  <si>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</si>
  <si>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</si>
  <si>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</si>
  <si>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</si>
  <si>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</si>
  <si>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</si>
  <si>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</si>
  <si>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</si>
  <si>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</si>
  <si>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</si>
  <si>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</si>
  <si>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</si>
  <si>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</si>
  <si>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</si>
  <si>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</si>
  <si>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</si>
  <si>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</si>
  <si>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</si>
  <si>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</si>
  <si>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</si>
  <si>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</si>
  <si>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</si>
  <si>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</si>
  <si>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</si>
  <si>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</si>
  <si>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</si>
  <si>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</si>
  <si>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</si>
  <si>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</si>
  <si>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</si>
  <si>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</si>
  <si>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</si>
  <si>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</si>
  <si>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</si>
  <si>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</si>
  <si>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</si>
  <si>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</si>
  <si>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</si>
  <si>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</si>
  <si>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</si>
  <si>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</si>
  <si>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</si>
  <si>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</si>
  <si>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</si>
  <si>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</si>
  <si>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</si>
  <si>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</si>
  <si>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</si>
  <si>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</si>
  <si>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</si>
  <si>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</si>
  <si>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</si>
  <si>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</si>
  <si>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</si>
  <si>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</si>
  <si>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</si>
  <si>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</si>
  <si>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</si>
  <si>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</si>
  <si>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</si>
  <si>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</si>
  <si>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</si>
  <si>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</si>
  <si>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</si>
  <si>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</si>
  <si>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</si>
  <si>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</si>
  <si>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</si>
  <si>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</si>
  <si>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</si>
  <si>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</si>
  <si>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</si>
  <si>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</si>
  <si>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</si>
  <si>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</si>
  <si>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</si>
  <si>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</si>
  <si>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</si>
  <si>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</si>
  <si>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</si>
  <si>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</si>
  <si>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</si>
  <si>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</si>
  <si>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</si>
  <si>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</si>
  <si>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</si>
  <si>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</si>
  <si>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</si>
  <si>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</si>
  <si>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</si>
  <si>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</si>
  <si>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</si>
  <si>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</si>
  <si>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</si>
  <si>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</si>
  <si>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</si>
  <si>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</si>
  <si>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</si>
  <si>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</si>
  <si>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</si>
  <si>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</si>
  <si>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</si>
  <si>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</si>
  <si>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</si>
  <si>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</si>
  <si>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</si>
  <si>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</si>
  <si>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</si>
  <si>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</si>
  <si>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</si>
  <si>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</si>
  <si>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</si>
  <si>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</si>
  <si>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</si>
  <si>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</si>
  <si>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</si>
  <si>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</si>
  <si>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</si>
  <si>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</si>
  <si>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</si>
  <si>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</si>
  <si>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</si>
  <si>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</si>
  <si>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</si>
  <si>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</si>
  <si>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</si>
  <si>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</si>
  <si>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</si>
  <si>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</si>
  <si>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</si>
  <si>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</si>
  <si>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</si>
  <si>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</si>
  <si>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</si>
  <si>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</si>
  <si>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</si>
  <si>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</si>
  <si>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</si>
  <si>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</si>
  <si>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</si>
  <si>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</si>
  <si>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</si>
  <si>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</si>
  <si>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</si>
  <si>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</si>
  <si>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</si>
  <si>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</si>
  <si>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</si>
  <si>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</si>
  <si>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</si>
  <si>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</si>
  <si>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</si>
  <si>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</si>
  <si>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</si>
  <si>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</si>
  <si>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</si>
  <si>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</si>
  <si>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</si>
  <si>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</si>
  <si>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</si>
  <si>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</si>
  <si>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</si>
  <si>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</si>
  <si>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</si>
  <si>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</si>
  <si>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</si>
  <si>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</si>
  <si>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</si>
  <si>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</si>
  <si>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</si>
  <si>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</si>
  <si>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</si>
  <si>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</si>
  <si>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</si>
  <si>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</si>
  <si>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</si>
  <si>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</si>
  <si>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</si>
  <si>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</si>
  <si>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</si>
  <si>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</si>
  <si>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</si>
  <si>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</si>
  <si>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</si>
  <si>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</si>
  <si>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</si>
  <si>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</si>
  <si>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</si>
  <si>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</si>
  <si>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</si>
  <si>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</si>
  <si>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</si>
  <si>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</si>
  <si>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</si>
  <si>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</si>
  <si>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</si>
  <si>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</si>
  <si>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</si>
  <si>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</si>
  <si>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</si>
  <si>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</si>
  <si>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</si>
  <si>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</si>
  <si>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</si>
  <si>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</si>
  <si>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</si>
  <si>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</si>
  <si>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</si>
  <si>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</si>
  <si>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</si>
  <si>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</si>
  <si>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</si>
  <si>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</si>
  <si>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</si>
  <si>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</si>
  <si>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</si>
  <si>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</si>
  <si>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</si>
  <si>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</si>
  <si>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</si>
  <si>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</si>
  <si>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</si>
  <si>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</si>
  <si>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</si>
  <si>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</si>
  <si>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</si>
  <si>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</si>
  <si>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</si>
  <si>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</si>
  <si>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</si>
  <si>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</si>
  <si>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</si>
  <si>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</si>
  <si>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</si>
  <si>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</si>
  <si>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</si>
  <si>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</si>
  <si>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</si>
  <si>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</si>
  <si>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</si>
  <si>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</si>
  <si>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</si>
  <si>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</si>
  <si>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</si>
  <si>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</si>
  <si>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</si>
  <si>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</si>
  <si>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</si>
  <si>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</si>
  <si>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</si>
  <si>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</si>
  <si>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</si>
  <si>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</si>
  <si>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</si>
  <si>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</si>
  <si>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</si>
  <si>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</si>
  <si>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</si>
  <si>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</si>
  <si>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</si>
  <si>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</si>
  <si>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</si>
  <si>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</si>
  <si>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</si>
  <si>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</si>
  <si>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</si>
  <si>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</si>
  <si>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</si>
  <si>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</si>
  <si>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</si>
  <si>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</si>
  <si>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</si>
  <si>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</si>
  <si>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</si>
  <si>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</si>
  <si>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</si>
  <si>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</si>
  <si>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</si>
  <si>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</si>
  <si>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</si>
  <si>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</si>
  <si>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</si>
  <si>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</si>
  <si>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</si>
  <si>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</si>
  <si>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</si>
  <si>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</si>
  <si>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</si>
  <si>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</si>
  <si>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</si>
  <si>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</si>
  <si>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</si>
  <si>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</si>
  <si>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</si>
  <si>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</si>
  <si>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</si>
  <si>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</si>
  <si>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</si>
  <si>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</si>
  <si>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</si>
  <si>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</si>
  <si>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</si>
  <si>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</si>
  <si>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</si>
  <si>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</si>
  <si>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</si>
  <si>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</si>
  <si>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</si>
  <si>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</si>
  <si>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</si>
  <si>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</si>
  <si>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</si>
  <si>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</si>
  <si>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</si>
  <si>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</si>
  <si>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</si>
  <si>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</si>
  <si>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</si>
  <si>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</si>
  <si>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</si>
  <si>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</si>
  <si>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</si>
  <si>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</si>
  <si>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</si>
  <si>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</si>
  <si>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</si>
  <si>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</si>
  <si>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</si>
  <si>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</si>
  <si>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</si>
  <si>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</si>
  <si>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</si>
  <si>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</si>
  <si>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</si>
  <si>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</si>
  <si>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</si>
  <si>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</si>
  <si>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</si>
  <si>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</si>
  <si>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</si>
  <si>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</si>
  <si>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</si>
  <si>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</si>
  <si>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</si>
  <si>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</si>
  <si>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</si>
  <si>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</si>
  <si>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</si>
  <si>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</si>
  <si>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</si>
  <si>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</si>
  <si>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</si>
  <si>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</si>
  <si>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</si>
  <si>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</si>
  <si>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</si>
  <si>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</si>
  <si>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</si>
  <si>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</si>
  <si>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</si>
  <si>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</si>
  <si>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</si>
  <si>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</si>
  <si>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</si>
  <si>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</si>
  <si>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</si>
  <si>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</si>
  <si>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</si>
  <si>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</si>
  <si>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</si>
  <si>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</si>
  <si>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</si>
  <si>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</si>
  <si>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</si>
  <si>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</si>
  <si>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</si>
  <si>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</si>
  <si>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</si>
  <si>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</si>
  <si>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</si>
  <si>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</si>
  <si>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</si>
  <si>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</si>
  <si>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</si>
  <si>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</si>
  <si>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</si>
  <si>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</si>
  <si>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</si>
  <si>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</si>
  <si>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</si>
  <si>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</si>
  <si>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</si>
  <si>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</si>
  <si>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</si>
  <si>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</si>
  <si>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</si>
  <si>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</si>
  <si>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</si>
  <si>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</si>
  <si>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</si>
  <si>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</si>
  <si>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</si>
  <si>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</si>
  <si>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</si>
  <si>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</si>
  <si>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</si>
  <si>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</si>
  <si>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</si>
  <si>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</si>
  <si>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</si>
  <si>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</si>
  <si>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</si>
  <si>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</si>
  <si>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</si>
  <si>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</si>
  <si>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</si>
  <si>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</si>
  <si>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</si>
  <si>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</si>
  <si>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</si>
  <si>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</si>
  <si>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</si>
  <si>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</si>
  <si>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</si>
  <si>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</si>
  <si>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</si>
  <si>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</si>
  <si>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</si>
  <si>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</si>
  <si>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</si>
  <si>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</si>
  <si>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</si>
  <si>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</si>
  <si>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</si>
  <si>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</si>
  <si>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</si>
  <si>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</si>
  <si>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</si>
  <si>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</si>
  <si>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</si>
  <si>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</si>
  <si>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</si>
  <si>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</si>
  <si>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</si>
  <si>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</si>
  <si>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</si>
  <si>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</si>
  <si>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</si>
  <si>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</si>
  <si>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</si>
  <si>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</si>
  <si>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</si>
  <si>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</si>
  <si>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</si>
  <si>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</si>
  <si>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</si>
  <si>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</si>
  <si>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</si>
  <si>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</si>
  <si>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</si>
  <si>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</si>
  <si>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</si>
  <si>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</si>
  <si>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</si>
  <si>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</si>
  <si>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</si>
  <si>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</si>
  <si>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</si>
  <si>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</si>
  <si>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</si>
  <si>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</si>
  <si>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</si>
  <si>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</si>
  <si>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</si>
  <si>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</si>
  <si>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</si>
  <si>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</si>
  <si>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</si>
  <si>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</si>
  <si>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</si>
  <si>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</si>
  <si>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</si>
  <si>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</si>
  <si>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</si>
  <si>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</si>
  <si>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</si>
  <si>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</si>
  <si>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</si>
  <si>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</si>
  <si>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</si>
  <si>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</si>
  <si>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</si>
  <si>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</si>
  <si>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</si>
  <si>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</si>
  <si>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</si>
  <si>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</si>
  <si>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</si>
  <si>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</si>
  <si>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</si>
  <si>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</si>
  <si>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</si>
  <si>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</si>
  <si>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</si>
  <si>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</si>
  <si>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</si>
  <si>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</si>
  <si>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</si>
  <si>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</si>
  <si>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</si>
  <si>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</si>
  <si>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</si>
  <si>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</si>
  <si>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</si>
  <si>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</si>
  <si>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</si>
  <si>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</si>
  <si>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</si>
  <si>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</si>
  <si>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</si>
  <si>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</si>
  <si>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</si>
  <si>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</si>
  <si>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</si>
  <si>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</si>
  <si>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</si>
  <si>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</si>
  <si>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</si>
  <si>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</si>
  <si>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</si>
  <si>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</si>
  <si>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</si>
  <si>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</si>
  <si>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</si>
  <si>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</si>
  <si>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</si>
  <si>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</si>
  <si>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</si>
  <si>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</si>
  <si>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</si>
  <si>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</si>
  <si>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</si>
  <si>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</si>
  <si>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</si>
  <si>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</si>
  <si>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</si>
  <si>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</si>
  <si>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</si>
  <si>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</si>
  <si>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</si>
  <si>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</si>
  <si>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</si>
  <si>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</si>
  <si>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</si>
  <si>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</si>
  <si>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</si>
  <si>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</si>
  <si>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</si>
  <si>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</si>
  <si>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</si>
  <si>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</si>
  <si>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</si>
  <si>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</si>
  <si>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</si>
  <si>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</si>
  <si>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</si>
  <si>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</si>
  <si>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</si>
  <si>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</si>
  <si>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</si>
  <si>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</si>
  <si>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</si>
  <si>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</si>
  <si>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</si>
  <si>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</si>
  <si>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</si>
  <si>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</si>
  <si>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</si>
  <si>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</si>
  <si>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</si>
  <si>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</si>
  <si>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</si>
  <si>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</si>
  <si>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</si>
  <si>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</si>
  <si>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</si>
  <si>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</si>
  <si>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</si>
  <si>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</si>
  <si>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</si>
  <si>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</si>
  <si>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</si>
  <si>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</si>
  <si>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</si>
  <si>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</si>
  <si>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</si>
  <si>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</si>
  <si>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</si>
  <si>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</si>
  <si>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</si>
  <si>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</si>
  <si>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</si>
  <si>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</si>
  <si>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</si>
  <si>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</si>
  <si>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</si>
  <si>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</si>
  <si>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</si>
  <si>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</si>
  <si>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</si>
  <si>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</si>
  <si>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</si>
  <si>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</si>
  <si>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</si>
  <si>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</si>
  <si>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</si>
  <si>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</si>
  <si>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</si>
  <si>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</si>
  <si>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</si>
  <si>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</si>
  <si>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</si>
  <si>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</si>
  <si>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</si>
  <si>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</si>
  <si>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</si>
  <si>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</si>
  <si>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</si>
  <si>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</si>
  <si>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</si>
  <si>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</si>
  <si>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</si>
  <si>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</si>
  <si>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</si>
  <si>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</si>
  <si>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</si>
  <si>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</si>
  <si>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</si>
  <si>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</si>
  <si>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</si>
  <si>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</si>
  <si>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</si>
  <si>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</si>
  <si>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</si>
  <si>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</si>
  <si>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</si>
  <si>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</si>
  <si>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</si>
  <si>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</si>
  <si>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</si>
  <si>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</si>
  <si>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</si>
  <si>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</si>
  <si>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</si>
  <si>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</si>
  <si>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</si>
  <si>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</si>
  <si>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</si>
  <si>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</si>
  <si>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</si>
  <si>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</si>
  <si>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</si>
  <si>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</si>
  <si>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</si>
  <si>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</si>
  <si>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</si>
  <si>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</si>
  <si>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</si>
  <si>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</si>
  <si>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</si>
  <si>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</si>
  <si>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</si>
  <si>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</si>
  <si>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</si>
  <si>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</si>
  <si>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</si>
  <si>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</si>
  <si>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</si>
  <si>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</si>
  <si>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</si>
  <si>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</si>
  <si>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</si>
  <si>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</si>
  <si>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</si>
  <si>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</si>
  <si>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</si>
  <si>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</si>
  <si>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</si>
  <si>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</si>
  <si>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</si>
  <si>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</si>
  <si>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</si>
  <si>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</si>
  <si>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</si>
  <si>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</si>
  <si>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</si>
  <si>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</si>
  <si>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</si>
  <si>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</si>
  <si>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</si>
  <si>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</si>
  <si>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</si>
  <si>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</si>
  <si>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</si>
  <si>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</si>
  <si>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</si>
  <si>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</si>
  <si>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</si>
  <si>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</si>
  <si>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</si>
  <si>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</si>
  <si>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</si>
  <si>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</si>
  <si>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</si>
  <si>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</si>
  <si>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</si>
  <si>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</si>
  <si>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</si>
  <si>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</si>
  <si>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</si>
  <si>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</si>
  <si>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</si>
  <si>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</si>
  <si>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</si>
  <si>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</si>
  <si>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</si>
  <si>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</si>
  <si>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</si>
  <si>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</si>
  <si>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</si>
  <si>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</si>
  <si>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</si>
  <si>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</si>
  <si>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</si>
  <si>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</si>
  <si>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</si>
  <si>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</si>
  <si>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</si>
  <si>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</si>
  <si>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</si>
  <si>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</si>
  <si>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</si>
  <si>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</si>
  <si>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</si>
  <si>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</si>
  <si>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</si>
  <si>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</si>
  <si>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</si>
  <si>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</si>
  <si>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</si>
  <si>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</si>
  <si>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</si>
  <si>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</si>
  <si>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</si>
  <si>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</si>
  <si>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</si>
  <si>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</si>
  <si>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</si>
  <si>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</si>
  <si>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</si>
  <si>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</si>
  <si>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</si>
  <si>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</si>
  <si>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</si>
  <si>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</si>
  <si>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</si>
  <si>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</si>
  <si>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</si>
  <si>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</si>
  <si>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</si>
  <si>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</si>
  <si>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</si>
  <si>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</si>
  <si>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</si>
  <si>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</si>
  <si>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</si>
  <si>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</si>
  <si>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</si>
  <si>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</si>
  <si>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</si>
  <si>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</si>
  <si>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</si>
  <si>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</si>
  <si>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</si>
  <si>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</si>
  <si>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</si>
  <si>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</si>
  <si>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</si>
  <si>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</si>
  <si>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</si>
  <si>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</si>
  <si>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</si>
  <si>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</si>
  <si>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</si>
  <si>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</si>
  <si>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</si>
  <si>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</si>
  <si>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</si>
  <si>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</si>
  <si>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</si>
  <si>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</si>
  <si>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</si>
  <si>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</si>
  <si>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</si>
  <si>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</si>
  <si>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</si>
  <si>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</si>
  <si>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</si>
  <si>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</si>
  <si>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</si>
  <si>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</si>
  <si>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</si>
  <si>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</si>
  <si>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</si>
  <si>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</si>
  <si>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</si>
  <si>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</si>
  <si>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</si>
  <si>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</si>
  <si>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</si>
  <si>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</si>
  <si>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</si>
  <si>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</si>
  <si>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</si>
  <si>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</si>
  <si>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</si>
  <si>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</si>
  <si>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</si>
  <si>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</si>
  <si>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</si>
  <si>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</si>
  <si>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</si>
  <si>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</si>
  <si>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</si>
  <si>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</si>
  <si>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</si>
  <si>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</si>
  <si>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</si>
  <si>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</si>
  <si>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</si>
  <si>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</si>
  <si>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</si>
  <si>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</si>
  <si>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</si>
  <si>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</si>
  <si>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</si>
  <si>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</si>
  <si>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</si>
  <si>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</si>
  <si>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</si>
  <si>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</si>
  <si>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</si>
  <si>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</si>
  <si>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</si>
  <si>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</si>
  <si>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</si>
  <si>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</si>
  <si>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</si>
  <si>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</si>
  <si>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</si>
  <si>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</si>
  <si>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</si>
  <si>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</si>
  <si>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</si>
  <si>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</si>
  <si>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</si>
  <si>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</si>
  <si>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</si>
  <si>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</si>
  <si>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</si>
  <si>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</si>
  <si>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</si>
  <si>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</si>
  <si>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</si>
  <si>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</si>
  <si>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</si>
  <si>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</si>
  <si>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</si>
  <si>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</si>
  <si>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</si>
  <si>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</si>
  <si>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</si>
  <si>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</si>
  <si>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</si>
  <si>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</si>
  <si>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</si>
  <si>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</si>
  <si>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</si>
  <si>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</si>
  <si>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</si>
  <si>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</si>
  <si>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</si>
  <si>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</si>
  <si>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</si>
  <si>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</si>
  <si>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</si>
  <si>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</si>
  <si>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</si>
  <si>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</si>
  <si>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</si>
  <si>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</si>
  <si>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</si>
  <si>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</si>
  <si>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</si>
  <si>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</si>
  <si>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</si>
  <si>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</si>
  <si>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</si>
  <si>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</si>
  <si>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</si>
  <si>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</si>
  <si>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</si>
  <si>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</si>
  <si>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</si>
  <si>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</si>
  <si>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</si>
  <si>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</si>
  <si>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</si>
  <si>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</si>
  <si>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</si>
  <si>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</si>
  <si>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</si>
  <si>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</si>
  <si>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</si>
  <si>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</si>
  <si>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</si>
  <si>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</si>
  <si>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</si>
  <si>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</si>
  <si>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</si>
  <si>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</si>
  <si>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</si>
  <si>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</si>
  <si>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</si>
  <si>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</si>
  <si>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</si>
  <si>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</si>
  <si>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</si>
  <si>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</si>
  <si>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</si>
  <si>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</si>
  <si>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</si>
  <si>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</si>
  <si>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</si>
  <si>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</si>
  <si>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</si>
  <si>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</si>
  <si>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</si>
  <si>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</si>
  <si>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</si>
  <si>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</si>
  <si>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</si>
  <si>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</si>
  <si>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</si>
  <si>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</si>
  <si>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</si>
  <si>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</si>
  <si>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</si>
  <si>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</si>
  <si>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</si>
  <si>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</si>
  <si>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</si>
  <si>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</si>
  <si>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</si>
  <si>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</si>
  <si>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</si>
  <si>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</si>
  <si>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</si>
  <si>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</si>
  <si>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</si>
  <si>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</si>
  <si>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</si>
  <si>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</si>
  <si>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</si>
  <si>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</si>
  <si>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</si>
  <si>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</si>
  <si>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</si>
  <si>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</si>
  <si>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</si>
  <si>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</si>
  <si>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</si>
  <si>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</si>
  <si>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</si>
  <si>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</si>
  <si>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</si>
  <si>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</si>
  <si>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</si>
  <si>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</si>
  <si>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</si>
  <si>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</si>
  <si>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</si>
  <si>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</si>
  <si>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</si>
  <si>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</si>
  <si>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</si>
  <si>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</si>
  <si>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</si>
  <si>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</si>
  <si>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</si>
  <si>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</si>
  <si>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</si>
  <si>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</si>
  <si>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</si>
  <si>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</si>
  <si>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</si>
  <si>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</si>
  <si>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</si>
  <si>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</si>
  <si>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</si>
  <si>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</si>
  <si>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</si>
  <si>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</si>
  <si>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</si>
  <si>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</si>
  <si>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</si>
  <si>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</si>
  <si>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</si>
  <si>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</si>
  <si>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</si>
  <si>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</si>
  <si>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</si>
  <si>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</si>
  <si>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</si>
  <si>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</si>
  <si>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</si>
  <si>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</si>
  <si>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</si>
  <si>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</si>
  <si>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</si>
  <si>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</si>
  <si>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</si>
  <si>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</si>
  <si>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</si>
  <si>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</si>
  <si>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</si>
  <si>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</si>
  <si>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</si>
  <si>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</si>
  <si>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</si>
  <si>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</si>
  <si>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</si>
  <si>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</si>
  <si>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</si>
  <si>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</si>
  <si>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</si>
  <si>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</si>
  <si>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</si>
  <si>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</si>
  <si>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</si>
  <si>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</si>
  <si>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</si>
  <si>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</si>
  <si>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</si>
  <si>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</si>
  <si>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</si>
  <si>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</si>
  <si>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</si>
  <si>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</si>
  <si>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</si>
  <si>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</si>
  <si>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</si>
  <si>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</si>
  <si>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</si>
  <si>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</si>
  <si>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</si>
  <si>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</si>
  <si>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</si>
  <si>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</si>
  <si>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</si>
  <si>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</si>
  <si>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</si>
  <si>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</si>
  <si>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</si>
  <si>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</si>
  <si>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</si>
  <si>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</si>
  <si>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</si>
  <si>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</si>
  <si>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</si>
  <si>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</si>
  <si>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</si>
  <si>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</si>
  <si>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</si>
  <si>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</si>
  <si>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</si>
  <si>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</si>
  <si>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</si>
  <si>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</si>
  <si>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</si>
  <si>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</si>
  <si>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</si>
  <si>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</si>
  <si>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</si>
  <si>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</si>
  <si>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</si>
  <si>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</si>
  <si>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</si>
  <si>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</si>
  <si>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</si>
  <si>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</si>
  <si>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</si>
  <si>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</si>
  <si>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</si>
  <si>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</si>
  <si>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</si>
  <si>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</si>
  <si>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</si>
  <si>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</si>
  <si>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</si>
  <si>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</si>
  <si>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</si>
  <si>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</si>
  <si>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</si>
  <si>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</si>
  <si>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</si>
  <si>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</si>
  <si>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</si>
  <si>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</si>
  <si>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</si>
  <si>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</si>
  <si>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</si>
  <si>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</si>
  <si>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</si>
  <si>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</si>
  <si>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</si>
  <si>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</si>
  <si>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</si>
  <si>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</si>
  <si>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</si>
  <si>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</si>
  <si>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</si>
  <si>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</si>
  <si>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</si>
  <si>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</si>
  <si>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</si>
  <si>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</si>
  <si>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</si>
  <si>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</si>
  <si>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</si>
  <si>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</si>
  <si>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</si>
  <si>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</si>
  <si>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</si>
  <si>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</si>
  <si>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</si>
  <si>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</si>
  <si>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</si>
  <si>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</si>
  <si>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</si>
  <si>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</si>
  <si>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</si>
  <si>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</si>
  <si>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</si>
  <si>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</si>
  <si>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</si>
  <si>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</si>
  <si>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</si>
  <si>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</si>
  <si>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</si>
  <si>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</si>
  <si>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</si>
  <si>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</si>
  <si>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</si>
  <si>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</si>
  <si>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</si>
  <si>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</si>
  <si>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</si>
  <si>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</si>
  <si>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</si>
  <si>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</si>
  <si>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</si>
  <si>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</si>
  <si>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</si>
  <si>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</si>
  <si>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</si>
  <si>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</si>
  <si>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</si>
  <si>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</si>
  <si>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</si>
  <si>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</si>
  <si>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</si>
  <si>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</si>
  <si>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</si>
  <si>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</si>
  <si>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</si>
  <si>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</si>
  <si>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</si>
  <si>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</si>
  <si>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</si>
  <si>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</si>
  <si>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</si>
  <si>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</si>
  <si>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</si>
  <si>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</si>
  <si>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</si>
  <si>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</si>
  <si>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</si>
  <si>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</si>
  <si>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</si>
  <si>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</si>
  <si>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</si>
  <si>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</si>
  <si>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</si>
  <si>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</si>
  <si>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</si>
  <si>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</si>
  <si>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</si>
  <si>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</si>
  <si>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</si>
  <si>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</si>
  <si>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</si>
  <si>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</si>
  <si>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</si>
  <si>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</si>
  <si>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</si>
  <si>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</si>
  <si>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</si>
  <si>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</si>
  <si>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</si>
  <si>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</si>
  <si>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</si>
  <si>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</si>
  <si>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</si>
  <si>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</si>
  <si>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</si>
  <si>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</si>
  <si>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</si>
  <si>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</si>
  <si>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</si>
  <si>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</si>
  <si>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</si>
  <si>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</si>
  <si>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</si>
  <si>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</si>
  <si>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</si>
  <si>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</si>
  <si>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</si>
  <si>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</si>
  <si>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</si>
  <si>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</si>
  <si>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</si>
  <si>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</si>
  <si>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</si>
  <si>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</si>
  <si>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</si>
  <si>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</si>
  <si>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</si>
  <si>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</si>
  <si>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</si>
  <si>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</si>
  <si>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</si>
  <si>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</si>
  <si>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</si>
  <si>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</si>
  <si>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</si>
  <si>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</si>
  <si>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</si>
  <si>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</si>
  <si>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</si>
  <si>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</si>
  <si>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</si>
  <si>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</si>
  <si>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</si>
  <si>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</si>
  <si>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</si>
  <si>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</si>
  <si>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</si>
  <si>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</si>
  <si>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</si>
  <si>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</si>
  <si>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</si>
  <si>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</si>
  <si>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</si>
  <si>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</si>
  <si>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</si>
  <si>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</si>
  <si>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</si>
  <si>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</si>
  <si>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</si>
  <si>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</si>
  <si>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</si>
  <si>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</si>
  <si>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</si>
  <si>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</si>
  <si>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</si>
  <si>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</si>
  <si>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</si>
  <si>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</si>
  <si>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</si>
  <si>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</si>
  <si>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</si>
  <si>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</si>
  <si>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</si>
  <si>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</si>
  <si>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</si>
  <si>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</si>
  <si>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</si>
  <si>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</si>
  <si>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</si>
  <si>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</si>
  <si>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</si>
  <si>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</si>
  <si>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</si>
  <si>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</si>
  <si>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</si>
  <si>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</si>
  <si>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</si>
  <si>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</si>
  <si>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</si>
  <si>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</si>
  <si>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</si>
  <si>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</si>
  <si>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</si>
  <si>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</si>
  <si>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</si>
  <si>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</si>
  <si>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</si>
  <si>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</si>
  <si>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</si>
  <si>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</si>
  <si>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</si>
  <si>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</si>
  <si>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</si>
  <si>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</si>
  <si>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</si>
  <si>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</si>
  <si>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</si>
  <si>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</si>
  <si>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</si>
  <si>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</si>
  <si>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</si>
  <si>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</si>
  <si>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</si>
  <si>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</si>
  <si>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</si>
  <si>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</si>
  <si>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</si>
  <si>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</si>
  <si>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</si>
  <si>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</si>
  <si>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</si>
  <si>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</si>
  <si>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</si>
  <si>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</si>
  <si>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</si>
  <si>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</si>
  <si>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</si>
  <si>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</si>
  <si>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</si>
  <si>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</si>
  <si>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</si>
  <si>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</si>
  <si>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</si>
  <si>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</si>
  <si>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</si>
  <si>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</si>
  <si>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</si>
  <si>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</si>
  <si>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</si>
  <si>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</si>
  <si>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</si>
  <si>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</si>
  <si>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</si>
  <si>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</si>
  <si>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</si>
  <si>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</si>
  <si>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</si>
  <si>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</si>
  <si>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</si>
  <si>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</si>
  <si>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</si>
  <si>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</si>
  <si>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</si>
  <si>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</si>
  <si>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</si>
  <si>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</si>
  <si>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</si>
  <si>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</si>
  <si>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</si>
  <si>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</si>
  <si>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</si>
  <si>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</si>
  <si>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</si>
  <si>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</si>
  <si>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</si>
  <si>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</si>
  <si>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</si>
  <si>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</si>
  <si>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</si>
  <si>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</si>
  <si>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</si>
  <si>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</si>
  <si>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</si>
  <si>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</si>
  <si>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</si>
  <si>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</si>
  <si>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</si>
  <si>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</si>
  <si>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</si>
  <si>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</si>
  <si>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</si>
  <si>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</si>
  <si>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</si>
  <si>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</si>
  <si>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</si>
  <si>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</si>
  <si>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</si>
  <si>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</si>
  <si>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</si>
  <si>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</si>
  <si>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</si>
  <si>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</si>
  <si>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</si>
  <si>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</si>
  <si>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</si>
  <si>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</si>
  <si>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</si>
  <si>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</si>
  <si>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</si>
  <si>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</si>
  <si>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</si>
  <si>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</si>
  <si>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</si>
  <si>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</si>
  <si>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</si>
  <si>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</si>
  <si>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</si>
  <si>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</si>
  <si>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</si>
  <si>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</si>
  <si>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</si>
  <si>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</si>
  <si>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</si>
  <si>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</si>
  <si>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</si>
  <si>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</si>
  <si>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</si>
  <si>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</si>
  <si>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</si>
  <si>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</si>
  <si>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</si>
  <si>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</si>
  <si>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</si>
  <si>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</si>
  <si>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</si>
  <si>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</si>
  <si>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</si>
  <si>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</si>
  <si>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</si>
  <si>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</si>
  <si>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</si>
  <si>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</si>
  <si>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</si>
  <si>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</si>
  <si>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</si>
  <si>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</si>
  <si>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</si>
  <si>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</si>
  <si>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</si>
  <si>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</si>
  <si>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</si>
  <si>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</si>
  <si>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</si>
  <si>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</si>
  <si>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</si>
  <si>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</si>
  <si>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</si>
  <si>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</si>
  <si>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</si>
  <si>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</si>
  <si>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</si>
  <si>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</si>
  <si>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</si>
  <si>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</si>
  <si>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</si>
  <si>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</si>
  <si>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</si>
  <si>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</si>
  <si>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</si>
  <si>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</si>
  <si>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</si>
  <si>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</si>
  <si>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</si>
  <si>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</si>
  <si>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</si>
  <si>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</si>
  <si>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</si>
  <si>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</si>
  <si>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</si>
  <si>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</si>
  <si>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</si>
  <si>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</si>
  <si>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</si>
  <si>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</si>
  <si>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</si>
  <si>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</si>
  <si>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</si>
  <si>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</si>
  <si>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</si>
  <si>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</si>
  <si>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</si>
  <si>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</si>
  <si>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</si>
  <si>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</si>
  <si>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</si>
  <si>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</si>
  <si>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</si>
  <si>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</si>
  <si>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</si>
  <si>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</si>
  <si>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</si>
  <si>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</si>
  <si>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</si>
  <si>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</si>
  <si>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</si>
  <si>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</si>
  <si>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</si>
  <si>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</si>
  <si>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</si>
  <si>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</si>
  <si>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</si>
  <si>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</si>
  <si>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</si>
  <si>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</si>
  <si>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</si>
  <si>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</si>
  <si>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</si>
  <si>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</si>
  <si>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</si>
  <si>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</si>
  <si>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</si>
  <si>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</si>
  <si>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</si>
  <si>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</si>
  <si>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</si>
  <si>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</si>
  <si>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</si>
  <si>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</si>
  <si>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</si>
  <si>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</si>
  <si>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</si>
  <si>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</si>
  <si>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</si>
  <si>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</si>
  <si>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</si>
  <si>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</si>
  <si>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</si>
  <si>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</si>
  <si>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</si>
  <si>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</si>
  <si>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</si>
  <si>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</si>
  <si>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</si>
  <si>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</si>
  <si>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</si>
  <si>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</si>
  <si>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</si>
  <si>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</si>
  <si>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</si>
  <si>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</si>
  <si>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</si>
  <si>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</si>
  <si>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</si>
  <si>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</si>
  <si>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</si>
  <si>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</si>
  <si>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</si>
  <si>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</si>
  <si>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</si>
  <si>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</si>
  <si>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</si>
  <si>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</si>
  <si>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</si>
  <si>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</si>
  <si>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</si>
  <si>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</si>
  <si>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</si>
  <si>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</si>
  <si>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</si>
  <si>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</si>
  <si>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</si>
  <si>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</si>
  <si>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</si>
  <si>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</si>
  <si>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</si>
  <si>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</si>
  <si>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</si>
  <si>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</si>
  <si>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</si>
  <si>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</si>
  <si>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</si>
  <si>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</si>
  <si>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</si>
  <si>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</si>
  <si>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</si>
  <si>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</si>
  <si>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</si>
  <si>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</si>
  <si>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</si>
  <si>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</si>
  <si>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</si>
  <si>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</si>
  <si>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</si>
  <si>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</si>
  <si>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</si>
  <si>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</si>
  <si>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</si>
  <si>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</si>
  <si>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</si>
  <si>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</si>
  <si>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</si>
  <si>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</si>
  <si>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</si>
  <si>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</si>
  <si>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</si>
  <si>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</si>
  <si>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</si>
  <si>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</si>
  <si>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</si>
  <si>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</si>
  <si>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</si>
  <si>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</si>
  <si>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</si>
  <si>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</si>
  <si>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</si>
  <si>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</si>
  <si>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</si>
  <si>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</si>
  <si>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</si>
  <si>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</si>
  <si>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</si>
  <si>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</si>
  <si>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</si>
  <si>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</si>
  <si>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</si>
  <si>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</si>
  <si>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</si>
  <si>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</si>
  <si>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</si>
  <si>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</si>
  <si>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</si>
  <si>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</si>
  <si>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</si>
  <si>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</si>
  <si>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</si>
  <si>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</si>
  <si>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</si>
  <si>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</si>
  <si>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</si>
  <si>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</si>
  <si>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</si>
  <si>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</si>
  <si>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</si>
  <si>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</si>
  <si>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</si>
  <si>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</si>
  <si>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</si>
  <si>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</si>
  <si>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</si>
  <si>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</si>
  <si>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</si>
  <si>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</si>
  <si>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</si>
  <si>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</si>
  <si>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</si>
  <si>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</si>
  <si>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</si>
  <si>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</si>
  <si>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</si>
  <si>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</si>
  <si>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</si>
  <si>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</si>
  <si>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</si>
  <si>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</si>
  <si>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</si>
  <si>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</si>
  <si>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</si>
  <si>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</si>
  <si>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</si>
  <si>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</si>
  <si>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</si>
  <si>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</si>
  <si>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</si>
  <si>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</si>
  <si>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</si>
  <si>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</si>
  <si>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</si>
  <si>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</si>
  <si>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</si>
  <si>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</si>
  <si>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</si>
  <si>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</si>
  <si>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</si>
  <si>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</si>
  <si>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</si>
  <si>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</si>
  <si>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</si>
  <si>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</si>
  <si>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</si>
  <si>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</si>
  <si>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</si>
  <si>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</si>
  <si>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</si>
  <si>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</si>
  <si>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</si>
  <si>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</si>
  <si>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</si>
  <si>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</si>
  <si>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</si>
  <si>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</si>
  <si>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</si>
  <si>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</si>
  <si>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</si>
  <si>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</si>
  <si>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</si>
  <si>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</si>
  <si>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</si>
  <si>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</si>
  <si>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</si>
  <si>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</si>
  <si>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</si>
  <si>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</si>
  <si>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</si>
  <si>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</si>
  <si>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</si>
  <si>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</si>
  <si>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</si>
  <si>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</si>
  <si>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</si>
  <si>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</si>
  <si>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</si>
  <si>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</si>
  <si>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</si>
  <si>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</si>
  <si>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</si>
  <si>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</si>
  <si>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</si>
  <si>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</si>
  <si>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</si>
  <si>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</si>
  <si>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</si>
  <si>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</si>
  <si>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</si>
  <si>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</si>
  <si>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</si>
  <si>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</si>
  <si>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</si>
  <si>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</si>
  <si>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</si>
  <si>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</si>
  <si>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</si>
  <si>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</si>
  <si>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</si>
  <si>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</si>
  <si>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</si>
  <si>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</si>
  <si>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</si>
  <si>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</si>
  <si>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</si>
  <si>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</si>
  <si>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</si>
  <si>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</si>
  <si>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</si>
  <si>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</si>
  <si>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</si>
  <si>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</si>
  <si>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</si>
  <si>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</si>
  <si>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</si>
  <si>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</si>
  <si>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</si>
  <si>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</si>
  <si>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</si>
  <si>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</si>
  <si>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</si>
  <si>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</si>
  <si>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</si>
  <si>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</si>
  <si>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</si>
  <si>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</si>
  <si>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</si>
  <si>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</si>
  <si>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</si>
  <si>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</si>
  <si>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</si>
  <si>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</si>
  <si>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</si>
  <si>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</si>
  <si>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</si>
  <si>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</si>
  <si>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</si>
  <si>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</si>
  <si>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</si>
  <si>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</si>
  <si>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</si>
  <si>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</si>
  <si>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</si>
  <si>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</si>
  <si>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</si>
  <si>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</si>
  <si>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</si>
  <si>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</si>
  <si>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</si>
  <si>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</si>
  <si>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</si>
  <si>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</si>
  <si>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</si>
  <si>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</si>
  <si>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</si>
  <si>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</si>
  <si>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</si>
  <si>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</si>
  <si>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</si>
  <si>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</si>
  <si>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</si>
  <si>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</si>
  <si>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</si>
  <si>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</si>
  <si>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</si>
  <si>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</si>
  <si>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</si>
  <si>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</si>
  <si>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</si>
  <si>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</si>
  <si>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</si>
  <si>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</si>
  <si>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</si>
  <si>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</si>
  <si>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</si>
  <si>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</si>
  <si>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</si>
  <si>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</si>
  <si>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</si>
  <si>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</si>
  <si>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</si>
  <si>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</si>
  <si>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</si>
  <si>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</si>
  <si>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</si>
  <si>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</si>
  <si>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</si>
  <si>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</si>
  <si>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</si>
  <si>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</si>
  <si>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</si>
  <si>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</si>
  <si>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</si>
  <si>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</si>
  <si>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</si>
  <si>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</si>
  <si>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</si>
  <si>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</si>
  <si>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</si>
  <si>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</si>
  <si>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</si>
  <si>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</si>
  <si>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</si>
  <si>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</si>
  <si>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</si>
  <si>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</si>
  <si>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</si>
  <si>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</si>
  <si>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</si>
  <si>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</si>
  <si>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</si>
  <si>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</si>
  <si>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</si>
  <si>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</si>
  <si>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</si>
  <si>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</si>
  <si>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</si>
  <si>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</si>
  <si>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</si>
  <si>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</si>
  <si>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</si>
  <si>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</si>
  <si>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</si>
  <si>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</si>
  <si>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</si>
  <si>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</si>
  <si>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</si>
  <si>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</si>
  <si>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</si>
  <si>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</si>
  <si>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</si>
  <si>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</si>
  <si>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</si>
  <si>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</si>
  <si>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</si>
  <si>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</si>
  <si>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</si>
  <si>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</si>
  <si>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</si>
  <si>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</si>
  <si>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</si>
  <si>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</si>
  <si>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</si>
  <si>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</si>
  <si>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</si>
  <si>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</si>
  <si>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</si>
  <si>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</si>
  <si>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</si>
  <si>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</si>
  <si>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</si>
  <si>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</si>
  <si>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</si>
  <si>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</si>
  <si>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</si>
  <si>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</si>
  <si>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</si>
  <si>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</si>
  <si>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</si>
  <si>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</si>
  <si>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</si>
  <si>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</si>
  <si>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</si>
  <si>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</si>
  <si>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</si>
  <si>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</si>
  <si>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</si>
  <si>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</si>
  <si>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</si>
  <si>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</si>
  <si>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</si>
  <si>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</si>
  <si>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</si>
  <si>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</si>
  <si>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</si>
  <si>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</si>
  <si>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</si>
  <si>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</si>
  <si>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</si>
  <si>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</si>
  <si>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</si>
  <si>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</si>
  <si>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</si>
  <si>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</si>
  <si>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</si>
  <si>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</si>
  <si>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</si>
  <si>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</si>
  <si>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</si>
  <si>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</si>
  <si>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</si>
  <si>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</si>
  <si>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</si>
  <si>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</si>
  <si>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</si>
  <si>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</si>
  <si>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</si>
  <si>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</si>
  <si>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</si>
  <si>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</si>
  <si>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</si>
  <si>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</si>
  <si>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</si>
  <si>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</si>
  <si>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</si>
  <si>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</si>
  <si>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</si>
  <si>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</si>
  <si>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</si>
  <si>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</si>
  <si>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</si>
  <si>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</si>
  <si>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</si>
  <si>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</si>
  <si>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</si>
  <si>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</si>
  <si>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</si>
  <si>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</si>
  <si>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</si>
  <si>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</si>
  <si>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</si>
  <si>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</si>
  <si>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</si>
  <si>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</si>
  <si>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</si>
  <si>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</si>
  <si>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</si>
  <si>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</si>
  <si>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</si>
  <si>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</si>
  <si>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</si>
  <si>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</si>
  <si>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</si>
  <si>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</si>
  <si>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</si>
  <si>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</si>
  <si>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</si>
  <si>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</si>
  <si>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</si>
  <si>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</si>
  <si>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</si>
  <si>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</si>
  <si>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</si>
  <si>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</si>
  <si>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</si>
  <si>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</si>
  <si>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</si>
  <si>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</si>
  <si>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</si>
  <si>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</si>
  <si>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</si>
  <si>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</si>
  <si>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</si>
  <si>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</si>
  <si>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</si>
  <si>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</si>
  <si>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</si>
  <si>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</si>
  <si>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</si>
  <si>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</si>
  <si>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</si>
  <si>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</si>
  <si>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</si>
  <si>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</si>
  <si>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</si>
  <si>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</si>
  <si>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</si>
  <si>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</si>
  <si>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</si>
  <si>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</si>
  <si>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</si>
  <si>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</si>
  <si>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</si>
  <si>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</si>
  <si>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</si>
  <si>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</si>
  <si>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</si>
  <si>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</si>
  <si>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</si>
  <si>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</si>
  <si>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</si>
  <si>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</si>
  <si>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</si>
  <si>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</si>
  <si>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</si>
  <si>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</si>
  <si>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</si>
  <si>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</si>
  <si>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</si>
  <si>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</si>
  <si>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</si>
  <si>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</si>
  <si>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</si>
  <si>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</si>
  <si>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</si>
  <si>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</si>
  <si>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</si>
  <si>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</si>
  <si>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</si>
  <si>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</si>
  <si>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</si>
  <si>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</si>
  <si>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</si>
  <si>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</si>
  <si>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</si>
  <si>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</si>
  <si>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</si>
  <si>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</si>
  <si>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</si>
  <si>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</si>
  <si>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</si>
  <si>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</si>
  <si>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</si>
  <si>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</si>
  <si>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</si>
  <si>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</si>
  <si>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</si>
  <si>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</si>
  <si>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</si>
  <si>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</si>
  <si>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</si>
  <si>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</si>
  <si>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</si>
  <si>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</si>
  <si>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</si>
  <si>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</si>
  <si>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</si>
  <si>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</si>
  <si>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</si>
  <si>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</si>
  <si>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</si>
  <si>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</si>
  <si>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</si>
  <si>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</si>
  <si>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</si>
  <si>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</si>
  <si>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</si>
  <si>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</si>
  <si>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</si>
  <si>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</si>
  <si>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</si>
  <si>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</si>
  <si>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</si>
  <si>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</si>
  <si>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</si>
  <si>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</si>
  <si>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</si>
  <si>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</si>
  <si>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</si>
  <si>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</si>
  <si>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</si>
  <si>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</si>
  <si>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</si>
  <si>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</si>
  <si>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</si>
  <si>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</si>
  <si>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</si>
  <si>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</si>
  <si>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</si>
  <si>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</si>
  <si>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</si>
  <si>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</si>
  <si>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</si>
  <si>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</si>
  <si>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</si>
  <si>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</si>
  <si>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</si>
  <si>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</si>
  <si>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</si>
  <si>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</si>
  <si>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</si>
  <si>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</si>
  <si>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</si>
  <si>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</si>
  <si>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</si>
  <si>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</si>
  <si>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</si>
  <si>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</si>
  <si>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</si>
  <si>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</si>
  <si>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</si>
  <si>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</si>
  <si>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</si>
  <si>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</si>
  <si>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</si>
  <si>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</si>
  <si>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</si>
  <si>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</si>
  <si>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</si>
  <si>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</si>
  <si>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</si>
  <si>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</si>
  <si>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</si>
  <si>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</si>
  <si>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</si>
  <si>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</si>
  <si>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</si>
  <si>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</si>
  <si>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</si>
  <si>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</si>
  <si>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</si>
  <si>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</si>
  <si>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</si>
  <si>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</si>
  <si>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</si>
  <si>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</si>
  <si>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</si>
  <si>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</si>
  <si>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</si>
  <si>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</si>
  <si>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</si>
  <si>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</si>
  <si>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</si>
  <si>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</si>
  <si>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</si>
  <si>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</si>
  <si>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</si>
  <si>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</si>
  <si>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</si>
  <si>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</si>
  <si>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</si>
  <si>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</si>
  <si>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</si>
  <si>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</si>
  <si>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</si>
  <si>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</si>
  <si>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</si>
  <si>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</si>
  <si>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</si>
  <si>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</si>
  <si>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</si>
  <si>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</si>
  <si>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</si>
  <si>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</si>
  <si>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</si>
  <si>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</si>
  <si>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</si>
  <si>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</si>
  <si>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</si>
  <si>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</si>
  <si>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</si>
  <si>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</si>
  <si>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</si>
  <si>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</si>
  <si>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</si>
  <si>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</si>
  <si>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</si>
  <si>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</si>
  <si>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</si>
  <si>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</si>
  <si>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</si>
  <si>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</si>
  <si>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</si>
  <si>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</si>
  <si>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</si>
  <si>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</si>
  <si>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</si>
  <si>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</si>
  <si>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</si>
  <si>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</si>
  <si>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</si>
  <si>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</si>
  <si>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</si>
  <si>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</si>
  <si>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</si>
  <si>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</si>
  <si>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</si>
  <si>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</si>
  <si>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</si>
  <si>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</si>
  <si>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</si>
  <si>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</si>
  <si>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</si>
  <si>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</si>
  <si>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</si>
  <si>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</si>
  <si>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</si>
  <si>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</si>
  <si>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</si>
  <si>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</si>
  <si>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</si>
  <si>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</si>
  <si>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</si>
  <si>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</si>
  <si>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</si>
  <si>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</si>
  <si>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</si>
  <si>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</si>
  <si>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</si>
  <si>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</si>
  <si>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</si>
  <si>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</si>
  <si>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</si>
  <si>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</si>
  <si>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</si>
  <si>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</si>
  <si>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</si>
  <si>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</si>
  <si>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</si>
  <si>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</si>
  <si>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</si>
  <si>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</si>
  <si>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</si>
  <si>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</si>
  <si>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</si>
  <si>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</si>
  <si>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</si>
  <si>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</si>
  <si>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</si>
  <si>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</si>
  <si>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</si>
  <si>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</si>
  <si>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</si>
  <si>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</si>
  <si>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</si>
  <si>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</si>
  <si>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</si>
  <si>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</si>
  <si>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</si>
  <si>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</si>
  <si>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</si>
  <si>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</si>
  <si>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</si>
  <si>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</si>
  <si>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</si>
  <si>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</si>
  <si>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</si>
  <si>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</si>
  <si>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</si>
  <si>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</si>
  <si>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</si>
  <si>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</si>
  <si>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</si>
  <si>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</si>
  <si>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</si>
  <si>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</si>
  <si>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</si>
  <si>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</si>
  <si>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</si>
  <si>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</si>
  <si>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</si>
  <si>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</si>
  <si>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</si>
  <si>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</si>
  <si>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</si>
  <si>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</si>
  <si>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</si>
  <si>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</si>
  <si>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</si>
  <si>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</si>
  <si>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</si>
  <si>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</si>
  <si>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</si>
  <si>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</si>
  <si>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</si>
  <si>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</si>
  <si>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</si>
  <si>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</si>
  <si>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</si>
  <si>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</si>
  <si>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</si>
  <si>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</si>
  <si>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</si>
  <si>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</si>
  <si>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</si>
  <si>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</si>
  <si>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</si>
  <si>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</si>
  <si>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</si>
  <si>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</si>
  <si>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</si>
  <si>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</si>
  <si>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</si>
  <si>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</si>
  <si>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</si>
  <si>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</si>
  <si>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</si>
  <si>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</si>
  <si>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</si>
  <si>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</si>
  <si>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</si>
  <si>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</si>
  <si>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</si>
  <si>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</si>
  <si>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</si>
  <si>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</si>
  <si>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</si>
  <si>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</si>
  <si>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</si>
  <si>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</si>
  <si>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</si>
  <si>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</si>
  <si>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</si>
  <si>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</si>
  <si>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</si>
  <si>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</si>
  <si>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</si>
  <si>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</si>
  <si>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</si>
  <si>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</si>
  <si>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</si>
  <si>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</si>
  <si>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</si>
  <si>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</si>
  <si>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</si>
  <si>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</si>
  <si>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</si>
  <si>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</si>
  <si>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</si>
  <si>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</si>
  <si>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</si>
  <si>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</si>
  <si>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</si>
  <si>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</si>
  <si>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</si>
  <si>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</si>
  <si>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</si>
  <si>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</si>
  <si>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</si>
  <si>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</si>
  <si>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</si>
  <si>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</si>
  <si>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</si>
  <si>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</si>
  <si>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</si>
  <si>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</si>
  <si>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</si>
  <si>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</si>
  <si>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</si>
  <si>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</si>
  <si>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</si>
  <si>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</si>
  <si>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</si>
  <si>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</si>
  <si>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</si>
  <si>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</si>
  <si>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</si>
  <si>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</si>
  <si>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</si>
  <si>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</si>
  <si>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</si>
  <si>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</si>
  <si>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</si>
  <si>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</si>
  <si>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</si>
  <si>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</si>
  <si>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</si>
  <si>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</si>
  <si>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</si>
  <si>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</si>
  <si>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</si>
  <si>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</si>
  <si>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</si>
  <si>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</si>
  <si>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</si>
  <si>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</si>
  <si>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</si>
  <si>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</si>
  <si>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</si>
  <si>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</si>
  <si>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</si>
  <si>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</si>
  <si>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</si>
  <si>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</si>
  <si>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</si>
  <si>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</si>
  <si>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</si>
  <si>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</si>
  <si>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</si>
  <si>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</si>
  <si>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</si>
  <si>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</si>
  <si>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</si>
  <si>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</si>
  <si>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</si>
  <si>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</si>
  <si>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</si>
  <si>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</si>
  <si>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</si>
  <si>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</si>
  <si>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</si>
  <si>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</si>
  <si>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</si>
  <si>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</si>
  <si>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</si>
  <si>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</si>
  <si>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</si>
  <si>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</si>
  <si>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</si>
  <si>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</si>
  <si>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</si>
  <si>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</si>
  <si>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</si>
  <si>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</si>
  <si>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</si>
  <si>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</si>
  <si>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</si>
  <si>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</si>
  <si>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</si>
  <si>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</si>
  <si>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</si>
  <si>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</si>
  <si>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</si>
  <si>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</si>
  <si>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</si>
  <si>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</si>
  <si>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</si>
  <si>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</si>
  <si>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</si>
  <si>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</si>
  <si>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</si>
  <si>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</si>
  <si>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</si>
  <si>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</si>
  <si>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</si>
  <si>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</si>
  <si>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</si>
  <si>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</si>
  <si>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</si>
  <si>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</si>
  <si>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</si>
  <si>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</si>
  <si>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</si>
  <si>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</si>
  <si>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</si>
  <si>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</si>
  <si>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</si>
  <si>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</si>
  <si>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</si>
  <si>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</si>
  <si>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</si>
  <si>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</si>
  <si>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</si>
  <si>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</si>
  <si>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</si>
  <si>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</si>
  <si>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</si>
  <si>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</si>
  <si>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</si>
  <si>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</si>
  <si>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</si>
  <si>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</si>
  <si>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</si>
  <si>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</si>
  <si>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</si>
  <si>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</si>
  <si>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</si>
  <si>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</si>
  <si>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</si>
  <si>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</si>
  <si>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</si>
  <si>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</si>
  <si>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</si>
  <si>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</si>
  <si>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</si>
  <si>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</si>
  <si>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</si>
  <si>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</si>
  <si>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</si>
  <si>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</si>
  <si>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</si>
  <si>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</si>
  <si>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</si>
  <si>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</si>
  <si>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</si>
  <si>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</si>
  <si>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</si>
  <si>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</si>
  <si>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</si>
  <si>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</si>
  <si>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</si>
  <si>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</si>
  <si>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</si>
  <si>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</si>
  <si>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</si>
  <si>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</si>
  <si>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</si>
  <si>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</si>
  <si>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</si>
  <si>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</si>
  <si>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</si>
  <si>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</si>
  <si>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</si>
  <si>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</si>
  <si>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</si>
  <si>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</si>
  <si>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</si>
  <si>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</si>
  <si>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</si>
  <si>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</si>
  <si>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</si>
  <si>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</si>
  <si>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</si>
  <si>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</si>
  <si>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</si>
  <si>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</si>
  <si>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</si>
  <si>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</si>
  <si>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</si>
  <si>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</si>
  <si>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</si>
  <si>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</si>
  <si>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</si>
  <si>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</si>
  <si>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</si>
  <si>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</si>
  <si>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</si>
  <si>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</si>
  <si>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</si>
  <si>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</si>
  <si>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</si>
  <si>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</si>
  <si>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</si>
  <si>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</si>
  <si>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</si>
  <si>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</si>
  <si>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</si>
  <si>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</si>
  <si>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</si>
  <si>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</si>
  <si>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</si>
  <si>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</si>
  <si>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</si>
  <si>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</si>
  <si>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</si>
  <si>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</si>
  <si>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</si>
  <si>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</si>
  <si>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</si>
  <si>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</si>
  <si>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</si>
  <si>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</si>
  <si>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</si>
  <si>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</si>
  <si>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</si>
  <si>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</si>
  <si>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</si>
  <si>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</si>
  <si>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</si>
  <si>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</si>
  <si>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</si>
  <si>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</si>
  <si>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</si>
  <si>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</si>
  <si>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</si>
  <si>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</si>
  <si>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</si>
  <si>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</si>
  <si>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</si>
  <si>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</si>
  <si>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</si>
  <si>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</si>
  <si>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</si>
  <si>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</si>
  <si>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</si>
  <si>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</si>
  <si>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</si>
  <si>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</si>
  <si>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</si>
  <si>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</si>
  <si>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</si>
  <si>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</si>
  <si>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</si>
  <si>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</si>
  <si>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</si>
  <si>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</si>
  <si>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</si>
  <si>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</si>
  <si>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</si>
  <si>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</si>
  <si>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</si>
  <si>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</si>
  <si>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</si>
  <si>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</si>
  <si>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</si>
  <si>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</si>
  <si>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</si>
  <si>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</si>
  <si>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</si>
  <si>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</si>
  <si>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</si>
  <si>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</si>
  <si>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</si>
  <si>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</si>
  <si>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</si>
  <si>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</si>
  <si>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</si>
  <si>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</si>
  <si>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</si>
  <si>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</si>
  <si>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</si>
  <si>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</si>
  <si>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</si>
  <si>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</si>
  <si>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</si>
  <si>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</si>
  <si>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</si>
  <si>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</si>
  <si>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</si>
  <si>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</si>
  <si>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</si>
  <si>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</si>
  <si>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</si>
  <si>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</si>
  <si>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</si>
  <si>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</si>
  <si>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</si>
  <si>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</si>
  <si>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</si>
  <si>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</si>
  <si>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</si>
  <si>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</si>
  <si>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</si>
  <si>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</si>
  <si>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</si>
  <si>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</si>
  <si>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</si>
  <si>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</si>
  <si>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</si>
  <si>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</si>
  <si>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</si>
  <si>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</si>
  <si>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</si>
  <si>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</si>
  <si>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</si>
  <si>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</si>
  <si>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</si>
  <si>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</si>
  <si>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</si>
  <si>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</si>
  <si>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</si>
  <si>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</si>
  <si>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</si>
  <si>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</si>
  <si>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</si>
  <si>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</si>
  <si>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</si>
  <si>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</si>
  <si>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</si>
  <si>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</si>
  <si>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</si>
  <si>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</si>
  <si>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</si>
  <si>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</si>
  <si>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</si>
  <si>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</si>
  <si>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</si>
  <si>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</si>
  <si>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</si>
  <si>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</si>
  <si>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</si>
  <si>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</si>
  <si>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</si>
  <si>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</si>
  <si>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</si>
  <si>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</si>
  <si>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</si>
  <si>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</si>
  <si>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</si>
  <si>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</si>
  <si>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</si>
  <si>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</si>
  <si>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</si>
  <si>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</si>
  <si>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</si>
  <si>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</si>
  <si>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</si>
  <si>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</si>
  <si>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</si>
  <si>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</si>
  <si>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</si>
  <si>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</si>
  <si>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</si>
  <si>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</si>
  <si>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</si>
  <si>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</si>
  <si>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</si>
  <si>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</si>
  <si>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</si>
  <si>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</si>
  <si>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</si>
  <si>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</si>
  <si>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</si>
  <si>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</si>
  <si>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</si>
  <si>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</si>
  <si>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</si>
  <si>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</si>
  <si>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</si>
  <si>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</si>
  <si>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</si>
  <si>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</si>
  <si>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</si>
  <si>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</si>
  <si>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</si>
  <si>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</si>
  <si>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</si>
  <si>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</si>
  <si>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</si>
  <si>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</si>
  <si>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</si>
  <si>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</si>
  <si>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</si>
  <si>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</si>
  <si>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</si>
  <si>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</si>
  <si>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</si>
  <si>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</si>
  <si>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</si>
  <si>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</si>
  <si>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</si>
  <si>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</si>
  <si>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</si>
  <si>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</si>
  <si>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</si>
  <si>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</si>
  <si>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</si>
  <si>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</si>
  <si>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</si>
  <si>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</si>
  <si>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</si>
  <si>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</si>
  <si>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</si>
  <si>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</si>
  <si>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</si>
  <si>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</si>
  <si>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</si>
  <si>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</si>
  <si>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</si>
  <si>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</si>
  <si>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</si>
  <si>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</si>
  <si>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</si>
  <si>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</si>
  <si>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</si>
  <si>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</si>
  <si>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</si>
  <si>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</si>
  <si>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</si>
  <si>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</si>
  <si>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</si>
  <si>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</si>
  <si>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</si>
  <si>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</si>
  <si>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</si>
  <si>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</si>
  <si>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</si>
  <si>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</si>
  <si>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</si>
  <si>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</si>
  <si>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</si>
  <si>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</si>
  <si>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</si>
  <si>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</si>
  <si>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</si>
  <si>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</si>
  <si>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</si>
  <si>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</si>
  <si>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</si>
  <si>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</si>
  <si>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</si>
  <si>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</si>
  <si>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</si>
  <si>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</si>
  <si>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</si>
  <si>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</si>
  <si>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</si>
  <si>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</si>
  <si>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</si>
  <si>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</si>
  <si>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</si>
  <si>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</si>
  <si>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</si>
  <si>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</si>
  <si>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</si>
  <si>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</si>
  <si>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</si>
  <si>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</si>
  <si>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</si>
  <si>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</si>
  <si>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</si>
  <si>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</si>
  <si>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</si>
  <si>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</si>
  <si>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</si>
  <si>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</si>
  <si>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</si>
  <si>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</si>
  <si>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</si>
  <si>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</si>
  <si>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</si>
  <si>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</si>
  <si>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</si>
  <si>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</si>
  <si>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</si>
  <si>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</si>
  <si>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</si>
  <si>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</si>
  <si>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</si>
  <si>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</si>
  <si>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</si>
  <si>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</si>
  <si>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</si>
  <si>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</si>
  <si>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</si>
  <si>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</si>
  <si>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</si>
  <si>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</si>
  <si>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</si>
  <si>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</si>
  <si>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</si>
  <si>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</si>
  <si>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</si>
  <si>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</si>
  <si>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</si>
  <si>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</si>
  <si>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</si>
  <si>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</si>
  <si>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</si>
  <si>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</si>
  <si>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</si>
  <si>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</si>
  <si>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</si>
  <si>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</si>
  <si>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</si>
  <si>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</si>
  <si>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</si>
  <si>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</si>
  <si>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</si>
  <si>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</si>
  <si>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</si>
  <si>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</si>
  <si>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</si>
  <si>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</si>
  <si>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</si>
  <si>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</si>
  <si>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</si>
  <si>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</si>
  <si>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</si>
  <si>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</si>
  <si>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</si>
  <si>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</si>
  <si>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</si>
  <si>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</si>
  <si>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</si>
  <si>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</si>
  <si>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</si>
  <si>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</si>
  <si>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</si>
  <si>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</si>
  <si>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</si>
  <si>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</si>
  <si>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</si>
  <si>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</si>
  <si>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</si>
  <si>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</si>
  <si>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</si>
  <si>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</si>
  <si>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</si>
  <si>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</si>
  <si>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</si>
  <si>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</si>
  <si>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</si>
  <si>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</si>
  <si>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</si>
  <si>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</si>
  <si>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</si>
  <si>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</si>
  <si>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</si>
  <si>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</si>
  <si>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</si>
  <si>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</si>
  <si>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</si>
  <si>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</si>
  <si>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</si>
  <si>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</si>
  <si>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</si>
  <si>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</si>
  <si>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</si>
  <si>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</si>
  <si>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</si>
  <si>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</si>
  <si>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</si>
  <si>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</si>
  <si>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</si>
  <si>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</si>
  <si>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</si>
  <si>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</si>
  <si>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</si>
  <si>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</si>
  <si>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</si>
  <si>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</si>
  <si>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</si>
  <si>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</si>
  <si>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</si>
  <si>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</si>
  <si>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</si>
  <si>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</si>
  <si>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</si>
  <si>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</si>
  <si>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</si>
  <si>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</si>
  <si>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</si>
  <si>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</si>
  <si>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</si>
  <si>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</si>
  <si>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</si>
  <si>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</si>
  <si>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</si>
  <si>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</si>
  <si>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</si>
  <si>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</si>
  <si>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</si>
  <si>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</si>
  <si>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</si>
  <si>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</si>
  <si>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</si>
  <si>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</si>
  <si>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</si>
  <si>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</si>
  <si>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</si>
  <si>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</si>
  <si>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</si>
  <si>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</si>
  <si>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</si>
  <si>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</si>
  <si>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</si>
  <si>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</si>
  <si>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</si>
  <si>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</si>
  <si>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</si>
  <si>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</si>
  <si>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</si>
  <si>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</si>
  <si>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</si>
  <si>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</si>
  <si>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</si>
  <si>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</si>
  <si>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</si>
  <si>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</si>
  <si>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</si>
  <si>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</si>
  <si>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</si>
  <si>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</si>
  <si>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</si>
  <si>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</si>
  <si>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</si>
  <si>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</si>
  <si>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</si>
  <si>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</si>
  <si>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</si>
  <si>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</si>
  <si>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</si>
  <si>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</si>
  <si>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</si>
  <si>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</si>
  <si>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</si>
  <si>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</si>
  <si>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</si>
  <si>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</si>
  <si>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</si>
  <si>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</si>
  <si>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</si>
  <si>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</si>
  <si>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</si>
  <si>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</si>
  <si>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</si>
  <si>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</si>
  <si>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</si>
  <si>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</si>
  <si>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</si>
  <si>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</si>
  <si>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</si>
  <si>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</si>
  <si>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</si>
  <si>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</si>
  <si>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</si>
  <si>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</si>
  <si>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</si>
  <si>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</si>
  <si>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</si>
  <si>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</si>
  <si>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</si>
  <si>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</si>
  <si>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</si>
  <si>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</si>
  <si>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</si>
  <si>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</si>
  <si>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</si>
  <si>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</si>
  <si>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</si>
  <si>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</si>
  <si>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</si>
  <si>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</si>
  <si>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</si>
  <si>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</si>
  <si>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</si>
  <si>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</si>
  <si>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</si>
  <si>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</si>
  <si>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</si>
  <si>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</si>
  <si>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</si>
  <si>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</si>
  <si>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</si>
  <si>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</si>
  <si>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</si>
  <si>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</si>
  <si>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</si>
  <si>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</si>
  <si>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</si>
  <si>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</si>
  <si>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</si>
  <si>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</si>
  <si>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</si>
  <si>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</si>
  <si>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</si>
  <si>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</si>
  <si>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</si>
  <si>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</si>
  <si>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</si>
  <si>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</si>
  <si>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</si>
  <si>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</si>
  <si>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</si>
  <si>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</si>
  <si>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</si>
  <si>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</si>
  <si>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</si>
  <si>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</si>
  <si>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</si>
  <si>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</si>
  <si>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</si>
  <si>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</si>
  <si>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</si>
  <si>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</si>
  <si>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</si>
  <si>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</si>
  <si>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</si>
  <si>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</si>
  <si>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</si>
  <si>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</si>
  <si>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</si>
  <si>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</si>
  <si>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</si>
  <si>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</si>
  <si>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</si>
  <si>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</si>
  <si>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</si>
  <si>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</si>
  <si>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</si>
  <si>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</si>
  <si>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</si>
  <si>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</si>
  <si>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</si>
  <si>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</si>
  <si>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</si>
  <si>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</si>
  <si>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</si>
  <si>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</si>
  <si>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</si>
  <si>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</si>
  <si>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</si>
  <si>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</si>
  <si>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</si>
  <si>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</si>
  <si>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</si>
  <si>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</si>
  <si>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</si>
  <si>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</si>
  <si>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</si>
  <si>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</si>
  <si>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</si>
  <si>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</si>
  <si>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</si>
  <si>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</si>
  <si>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</si>
  <si>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</si>
  <si>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</si>
  <si>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</si>
  <si>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</si>
  <si>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</si>
  <si>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</si>
  <si>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</si>
  <si>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</si>
  <si>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</si>
  <si>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</si>
  <si>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</si>
  <si>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</si>
  <si>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</si>
  <si>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</si>
  <si>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</si>
  <si>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</si>
  <si>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</si>
  <si>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</si>
  <si>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</si>
  <si>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</si>
  <si>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</si>
  <si>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</si>
  <si>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</si>
  <si>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</si>
  <si>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</si>
  <si>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</si>
  <si>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</si>
  <si>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</si>
  <si>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</si>
  <si>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</si>
  <si>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</si>
  <si>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</si>
  <si>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</si>
  <si>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</si>
  <si>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</si>
  <si>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</si>
  <si>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</si>
  <si>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</si>
  <si>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</si>
  <si>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</si>
  <si>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</si>
  <si>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</si>
  <si>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</si>
  <si>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</si>
  <si>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</si>
  <si>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</si>
  <si>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</si>
  <si>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</si>
  <si>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</si>
  <si>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</si>
  <si>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</si>
  <si>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</si>
  <si>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</si>
  <si>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</si>
  <si>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</si>
  <si>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</si>
  <si>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</si>
  <si>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</si>
  <si>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</si>
  <si>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</si>
  <si>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</si>
  <si>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</si>
  <si>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</si>
  <si>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</si>
  <si>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</si>
  <si>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</si>
  <si>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</si>
  <si>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</si>
  <si>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</si>
  <si>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</si>
  <si>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</si>
  <si>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</si>
  <si>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</si>
  <si>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</si>
  <si>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</si>
  <si>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</si>
  <si>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</si>
  <si>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</si>
  <si>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</si>
  <si>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</si>
  <si>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</si>
  <si>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</si>
  <si>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</si>
  <si>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</si>
  <si>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</si>
  <si>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</si>
  <si>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</si>
  <si>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</si>
  <si>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</si>
  <si>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</si>
  <si>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</si>
  <si>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</si>
  <si>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</si>
  <si>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</si>
  <si>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</si>
  <si>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</si>
  <si>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</si>
  <si>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</si>
  <si>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</si>
  <si>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</si>
  <si>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</si>
  <si>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</si>
  <si>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</si>
  <si>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</si>
  <si>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</si>
  <si>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</si>
  <si>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</si>
  <si>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</si>
  <si>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</si>
  <si>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</si>
  <si>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</si>
  <si>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</si>
  <si>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</si>
  <si>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</si>
  <si>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</si>
  <si>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</si>
  <si>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</si>
  <si>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</si>
  <si>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</si>
  <si>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</si>
  <si>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</si>
  <si>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</si>
  <si>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</si>
  <si>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</si>
  <si>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</si>
  <si>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</si>
  <si>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</si>
  <si>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</si>
  <si>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</si>
  <si>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</si>
  <si>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</si>
  <si>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</si>
  <si>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</si>
  <si>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</si>
  <si>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</si>
  <si>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</si>
  <si>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</si>
  <si>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</si>
  <si>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</si>
  <si>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</si>
  <si>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</si>
  <si>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</si>
  <si>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</si>
  <si>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</si>
  <si>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</si>
  <si>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</si>
  <si>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</si>
  <si>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</si>
  <si>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</si>
  <si>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</si>
  <si>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</si>
  <si>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</si>
  <si>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</si>
  <si>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</si>
  <si>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</si>
  <si>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</si>
  <si>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</si>
  <si>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</si>
  <si>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</si>
  <si>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</si>
  <si>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</si>
  <si>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</si>
  <si>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</si>
  <si>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</si>
  <si>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</si>
  <si>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</si>
  <si>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</si>
  <si>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</si>
  <si>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</si>
  <si>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</si>
  <si>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</si>
  <si>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</si>
  <si>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</si>
  <si>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</si>
  <si>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</si>
  <si>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</si>
  <si>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</si>
  <si>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</si>
  <si>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</si>
  <si>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</si>
  <si>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</si>
  <si>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</si>
  <si>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</si>
  <si>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</si>
  <si>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</si>
  <si>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</si>
  <si>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</si>
  <si>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</si>
  <si>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</si>
  <si>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</si>
  <si>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</si>
  <si>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</si>
  <si>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</si>
  <si>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</si>
  <si>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</si>
  <si>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</si>
  <si>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</si>
  <si>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</si>
  <si>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</si>
  <si>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</si>
  <si>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</si>
  <si>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</si>
  <si>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</si>
  <si>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</si>
  <si>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</si>
  <si>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</si>
  <si>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</si>
  <si>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</si>
  <si>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</si>
  <si>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</si>
  <si>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</si>
  <si>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</si>
  <si>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</si>
  <si>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</si>
  <si>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</si>
  <si>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</si>
  <si>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</si>
  <si>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</si>
  <si>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</si>
  <si>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</si>
  <si>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</si>
  <si>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</si>
  <si>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</si>
  <si>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</si>
  <si>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</si>
  <si>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</si>
  <si>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</si>
  <si>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</si>
  <si>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</si>
  <si>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</si>
  <si>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</si>
  <si>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</si>
  <si>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</si>
  <si>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</si>
  <si>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</si>
  <si>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</si>
  <si>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</si>
  <si>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</si>
  <si>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</si>
  <si>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</si>
  <si>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</si>
  <si>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</si>
  <si>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</si>
  <si>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</si>
  <si>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</si>
  <si>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</si>
  <si>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</si>
  <si>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</si>
  <si>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</si>
  <si>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</si>
  <si>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</si>
  <si>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</si>
  <si>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</si>
  <si>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</si>
  <si>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</si>
  <si>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</si>
  <si>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</si>
  <si>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</si>
  <si>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</si>
  <si>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</si>
  <si>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</si>
  <si>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</si>
  <si>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</si>
  <si>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</si>
  <si>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</si>
  <si>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</si>
  <si>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</si>
  <si>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</si>
  <si>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</si>
  <si>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</si>
  <si>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</si>
  <si>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</si>
  <si>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</si>
  <si>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</si>
  <si>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</si>
  <si>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</si>
  <si>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</si>
  <si>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</si>
  <si>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</si>
  <si>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</si>
  <si>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</si>
  <si>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</si>
  <si>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</si>
  <si>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</si>
  <si>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</si>
  <si>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</si>
  <si>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</si>
  <si>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</si>
  <si>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</si>
  <si>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</si>
  <si>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</si>
  <si>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</si>
  <si>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</si>
  <si>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</si>
  <si>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</si>
  <si>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</si>
  <si>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</si>
  <si>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</si>
  <si>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</si>
  <si>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</si>
  <si>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</si>
  <si>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</si>
  <si>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</si>
  <si>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</si>
  <si>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</si>
  <si>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</si>
  <si>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</si>
  <si>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</si>
  <si>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</si>
  <si>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</si>
  <si>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</si>
  <si>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</si>
  <si>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</si>
  <si>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</si>
  <si>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</si>
  <si>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</si>
  <si>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</si>
  <si>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</si>
  <si>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</si>
  <si>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</si>
  <si>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</si>
  <si>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</si>
  <si>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</si>
  <si>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</si>
  <si>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</si>
  <si>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</si>
  <si>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</si>
  <si>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</si>
  <si>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</si>
  <si>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</si>
  <si>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</si>
  <si>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</si>
  <si>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</si>
  <si>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</si>
  <si>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</si>
  <si>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</si>
  <si>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</si>
  <si>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</si>
  <si>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</si>
  <si>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</si>
  <si>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</si>
  <si>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</si>
  <si>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</si>
  <si>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</si>
  <si>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</si>
  <si>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</si>
  <si>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</si>
  <si>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</si>
  <si>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</si>
  <si>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</si>
  <si>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</si>
  <si>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</si>
  <si>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</si>
  <si>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</si>
  <si>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</si>
  <si>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</si>
  <si>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</si>
  <si>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</si>
  <si>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</si>
  <si>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</si>
  <si>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</si>
  <si>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</si>
  <si>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</si>
  <si>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</si>
  <si>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</si>
  <si>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</si>
  <si>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</si>
  <si>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</si>
  <si>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</si>
  <si>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</si>
  <si>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</si>
  <si>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</si>
  <si>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</si>
  <si>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</si>
  <si>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</si>
  <si>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</si>
  <si>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</si>
  <si>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</si>
  <si>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</si>
  <si>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</si>
  <si>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</si>
  <si>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</si>
  <si>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</si>
  <si>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</si>
  <si>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</si>
  <si>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</si>
  <si>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</si>
  <si>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</si>
  <si>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</si>
  <si>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</si>
  <si>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</si>
  <si>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</si>
  <si>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</si>
  <si>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</si>
  <si>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</si>
  <si>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</si>
  <si>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</si>
  <si>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</si>
  <si>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</si>
  <si>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</si>
  <si>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</si>
  <si>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</si>
  <si>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</si>
  <si>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</si>
  <si>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</si>
  <si>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</si>
  <si>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</si>
  <si>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</si>
  <si>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</si>
  <si>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</si>
  <si>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</si>
  <si>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</si>
  <si>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</si>
  <si>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</si>
  <si>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</si>
  <si>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</si>
  <si>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</si>
  <si>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</si>
  <si>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</si>
  <si>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</si>
  <si>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</si>
  <si>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</si>
  <si>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</si>
  <si>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</si>
  <si>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</si>
  <si>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</si>
  <si>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</si>
  <si>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</si>
  <si>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</si>
  <si>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</si>
  <si>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</si>
  <si>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</si>
  <si>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</si>
  <si>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</si>
  <si>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</si>
  <si>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</si>
  <si>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</si>
  <si>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</si>
  <si>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</si>
  <si>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</si>
  <si>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</si>
  <si>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</si>
  <si>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</si>
  <si>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</si>
  <si>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</si>
  <si>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</si>
  <si>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</si>
  <si>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</si>
  <si>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</si>
  <si>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</si>
  <si>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</si>
  <si>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</si>
  <si>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</si>
  <si>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</si>
  <si>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</si>
  <si>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</si>
  <si>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</si>
  <si>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</si>
  <si>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</si>
  <si>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</si>
  <si>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</si>
  <si>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</si>
  <si>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</si>
  <si>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</si>
  <si>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</si>
  <si>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</si>
  <si>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</si>
  <si>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</si>
  <si>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</si>
  <si>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</si>
  <si>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</si>
  <si>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</si>
  <si>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</si>
  <si>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</si>
  <si>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</si>
  <si>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</si>
  <si>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</si>
  <si>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</si>
  <si>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</si>
  <si>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</si>
  <si>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</si>
  <si>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</si>
  <si>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</si>
  <si>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</si>
  <si>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</si>
  <si>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</si>
  <si>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</si>
  <si>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</si>
  <si>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</si>
  <si>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</si>
  <si>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</si>
  <si>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</si>
  <si>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</si>
  <si>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</si>
  <si>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</si>
  <si>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</si>
  <si>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</si>
  <si>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</si>
  <si>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</si>
  <si>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</si>
  <si>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</si>
  <si>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</si>
  <si>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</si>
  <si>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</si>
  <si>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</si>
  <si>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</si>
  <si>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</si>
  <si>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</si>
  <si>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</si>
  <si>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</si>
  <si>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</si>
  <si>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</si>
  <si>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</si>
  <si>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</si>
  <si>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</si>
  <si>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</si>
  <si>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</si>
  <si>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</si>
  <si>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</si>
  <si>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</si>
  <si>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</si>
  <si>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</si>
  <si>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</si>
  <si>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</si>
  <si>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</si>
  <si>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</si>
  <si>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</si>
  <si>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</si>
  <si>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</si>
  <si>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</si>
  <si>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</si>
  <si>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</si>
  <si>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</si>
  <si>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</si>
  <si>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</si>
  <si>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</si>
  <si>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</si>
  <si>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</si>
  <si>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</si>
  <si>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</si>
  <si>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</si>
  <si>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</si>
  <si>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</si>
  <si>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</si>
  <si>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</si>
  <si>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</si>
  <si>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</si>
  <si>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</si>
  <si>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</si>
  <si>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</si>
  <si>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</si>
  <si>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</si>
  <si>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</si>
  <si>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</si>
  <si>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</si>
  <si>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</si>
  <si>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</si>
  <si>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</si>
  <si>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</si>
  <si>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</si>
  <si>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</si>
  <si>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</si>
  <si>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</si>
  <si>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</si>
  <si>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</si>
  <si>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</si>
  <si>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</si>
  <si>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</si>
  <si>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</si>
  <si>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</si>
  <si>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</si>
  <si>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</si>
  <si>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</si>
  <si>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</si>
  <si>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</si>
  <si>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</si>
  <si>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</si>
  <si>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</si>
  <si>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</si>
  <si>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</si>
  <si>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</si>
  <si>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</si>
  <si>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</si>
  <si>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</si>
  <si>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</si>
  <si>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</si>
  <si>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</si>
  <si>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</si>
  <si>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</si>
  <si>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</si>
  <si>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</si>
  <si>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</si>
  <si>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</si>
  <si>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</si>
  <si>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</si>
  <si>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</si>
  <si>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</si>
  <si>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</si>
  <si>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</si>
  <si>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</si>
  <si>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</si>
  <si>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</si>
  <si>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</si>
  <si>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</si>
  <si>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</si>
  <si>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</si>
  <si>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</si>
  <si>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</si>
  <si>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</si>
  <si>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</si>
  <si>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</si>
  <si>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</si>
  <si>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</si>
  <si>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</si>
  <si>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</si>
  <si>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</si>
  <si>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</si>
  <si>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</si>
  <si>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</si>
  <si>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</si>
  <si>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</si>
  <si>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</si>
  <si>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</si>
  <si>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</si>
  <si>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</si>
  <si>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</si>
  <si>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</si>
  <si>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</si>
  <si>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</si>
  <si>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</si>
  <si>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</si>
  <si>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</si>
  <si>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</si>
  <si>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</si>
  <si>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</si>
  <si>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</si>
  <si>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</si>
  <si>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</si>
  <si>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</si>
  <si>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</si>
  <si>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</si>
  <si>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</si>
  <si>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</si>
  <si>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</si>
  <si>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</si>
  <si>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</si>
  <si>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</si>
  <si>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</si>
  <si>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</si>
  <si>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</si>
  <si>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</si>
  <si>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</si>
  <si>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</si>
  <si>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</si>
  <si>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</si>
  <si>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</si>
  <si>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</si>
  <si>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</si>
  <si>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</si>
  <si>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</si>
  <si>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</si>
  <si>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</si>
  <si>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</si>
  <si>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</si>
  <si>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</si>
  <si>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</si>
  <si>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</si>
  <si>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</si>
  <si>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</si>
  <si>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</si>
  <si>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</si>
  <si>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</si>
  <si>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</si>
  <si>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</si>
  <si>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</si>
  <si>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</si>
  <si>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</si>
  <si>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</si>
  <si>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</si>
  <si>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</si>
  <si>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</si>
  <si>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</si>
  <si>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</si>
  <si>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</si>
  <si>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</si>
  <si>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</si>
  <si>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</si>
  <si>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</si>
  <si>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</si>
  <si>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</si>
  <si>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</si>
  <si>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</si>
  <si>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</si>
  <si>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</si>
  <si>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</si>
  <si>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</si>
  <si>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</si>
  <si>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</si>
  <si>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</si>
  <si>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</si>
  <si>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</si>
  <si>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</si>
  <si>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</si>
  <si>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</si>
  <si>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</si>
  <si>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</si>
  <si>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</si>
  <si>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</si>
  <si>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</si>
  <si>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</si>
  <si>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</si>
  <si>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</si>
  <si>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</si>
  <si>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</si>
  <si>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</si>
  <si>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</si>
  <si>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</si>
  <si>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</si>
  <si>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</si>
  <si>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</si>
  <si>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</si>
  <si>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</si>
  <si>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</si>
  <si>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</si>
  <si>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</si>
  <si>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</si>
  <si>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</si>
  <si>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</si>
  <si>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</si>
  <si>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</si>
  <si>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</si>
  <si>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</si>
  <si>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</si>
  <si>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</si>
  <si>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</si>
  <si>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</si>
  <si>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</si>
  <si>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</si>
  <si>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</si>
  <si>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</si>
  <si>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</si>
  <si>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</si>
  <si>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</si>
  <si>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</si>
  <si>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</si>
  <si>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</si>
  <si>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</si>
  <si>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</si>
  <si>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</si>
  <si>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</si>
  <si>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</si>
  <si>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</si>
  <si>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</si>
  <si>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</si>
  <si>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</si>
  <si>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</si>
  <si>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</si>
  <si>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</si>
  <si>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</si>
  <si>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</si>
  <si>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</si>
  <si>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</si>
  <si>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</si>
  <si>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</si>
  <si>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</si>
  <si>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</si>
  <si>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</si>
  <si>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</si>
  <si>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</si>
  <si>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</si>
  <si>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</si>
  <si>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</si>
  <si>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</si>
  <si>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</si>
  <si>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</si>
  <si>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</si>
  <si>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</si>
  <si>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</si>
  <si>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</si>
  <si>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</si>
  <si>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</si>
  <si>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</si>
  <si>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</si>
  <si>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</si>
  <si>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</si>
  <si>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</si>
  <si>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</si>
  <si>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</si>
  <si>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</si>
  <si>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</si>
  <si>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</si>
  <si>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</si>
  <si>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</si>
  <si>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</si>
  <si>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</si>
  <si>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</si>
  <si>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</si>
  <si>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</si>
  <si>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</si>
  <si>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</si>
  <si>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</si>
  <si>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</si>
  <si>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</si>
  <si>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</si>
  <si>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</si>
  <si>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</si>
  <si>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</si>
  <si>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</si>
  <si>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</si>
  <si>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</si>
  <si>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</si>
  <si>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</si>
  <si>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</si>
  <si>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</si>
  <si>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</si>
  <si>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</si>
  <si>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</si>
  <si>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</si>
  <si>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</si>
  <si>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</si>
  <si>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</si>
  <si>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</si>
  <si>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</si>
  <si>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</si>
  <si>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</si>
  <si>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</si>
  <si>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</si>
  <si>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</si>
  <si>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</si>
  <si>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</si>
  <si>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</si>
  <si>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</si>
  <si>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</si>
  <si>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</si>
  <si>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</si>
  <si>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</si>
  <si>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</si>
  <si>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</si>
  <si>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</si>
  <si>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</si>
  <si>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</si>
  <si>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</si>
  <si>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</si>
  <si>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</si>
  <si>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</si>
  <si>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</si>
  <si>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</si>
  <si>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</si>
  <si>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</si>
  <si>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</si>
  <si>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</si>
  <si>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</si>
  <si>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</si>
  <si>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</si>
  <si>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</si>
  <si>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</si>
  <si>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</si>
  <si>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</si>
  <si>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</si>
  <si>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</si>
  <si>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</si>
  <si>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</si>
  <si>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</si>
  <si>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</si>
  <si>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</si>
  <si>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</si>
  <si>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</si>
  <si>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</si>
  <si>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</si>
  <si>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</si>
  <si>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</si>
  <si>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</si>
  <si>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</si>
  <si>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</si>
  <si>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</si>
  <si>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</si>
  <si>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</si>
  <si>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</si>
  <si>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</si>
  <si>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</si>
  <si>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</si>
  <si>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</si>
  <si>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</si>
  <si>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</si>
  <si>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</si>
  <si>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</si>
  <si>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</si>
  <si>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</si>
  <si>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</si>
  <si>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</si>
  <si>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</si>
  <si>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</si>
  <si>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</si>
  <si>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</si>
  <si>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</si>
  <si>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</si>
  <si>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</si>
  <si>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</si>
  <si>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</si>
  <si>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</si>
  <si>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</si>
  <si>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</si>
  <si>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</si>
  <si>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</si>
  <si>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</si>
  <si>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</si>
  <si>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</si>
  <si>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</si>
  <si>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</si>
  <si>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</si>
  <si>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</si>
  <si>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</si>
  <si>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</si>
  <si>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</si>
  <si>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</si>
  <si>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</si>
  <si>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</si>
  <si>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</si>
  <si>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</si>
  <si>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</si>
  <si>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</si>
  <si>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</si>
  <si>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</si>
  <si>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</si>
  <si>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</si>
  <si>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</si>
  <si>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</si>
  <si>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</si>
  <si>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</si>
  <si>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</si>
  <si>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</si>
  <si>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</si>
  <si>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</si>
  <si>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</si>
  <si>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</si>
  <si>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</si>
  <si>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</si>
  <si>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</si>
  <si>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</si>
  <si>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</si>
  <si>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</si>
  <si>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</si>
  <si>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</si>
  <si>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</si>
  <si>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</si>
  <si>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</si>
  <si>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</si>
  <si>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</si>
  <si>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</si>
  <si>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</si>
  <si>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</si>
  <si>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</si>
  <si>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</si>
  <si>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</si>
  <si>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</si>
  <si>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</si>
  <si>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</si>
  <si>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</si>
  <si>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</si>
  <si>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</si>
  <si>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</si>
  <si>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</si>
  <si>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</si>
  <si>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</si>
  <si>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</si>
  <si>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</si>
  <si>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</si>
  <si>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</si>
  <si>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</si>
  <si>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</si>
  <si>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</si>
  <si>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</si>
  <si>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</si>
  <si>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</si>
  <si>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</si>
  <si>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</si>
  <si>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</si>
  <si>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</si>
  <si>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</si>
  <si>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</si>
  <si>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</si>
  <si>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</si>
  <si>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</si>
  <si>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</si>
  <si>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</si>
  <si>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</si>
  <si>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</si>
  <si>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</si>
  <si>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</si>
  <si>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</si>
  <si>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</si>
  <si>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</si>
  <si>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</si>
  <si>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</si>
  <si>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</si>
  <si>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</si>
  <si>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</si>
  <si>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</si>
  <si>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</si>
  <si>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</si>
  <si>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</si>
  <si>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</si>
  <si>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</si>
  <si>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</si>
  <si>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</si>
  <si>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</si>
  <si>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</si>
  <si>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</si>
  <si>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</si>
  <si>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</si>
  <si>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</si>
  <si>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</si>
  <si>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</si>
  <si>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</si>
  <si>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</si>
  <si>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</si>
  <si>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</si>
  <si>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</si>
  <si>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</si>
  <si>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</si>
  <si>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</si>
  <si>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</si>
  <si>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</si>
  <si>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</si>
  <si>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</si>
  <si>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</si>
  <si>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</si>
  <si>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</si>
  <si>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</si>
  <si>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</si>
  <si>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</si>
  <si>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</si>
  <si>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</si>
  <si>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</si>
  <si>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</si>
  <si>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</si>
  <si>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</si>
  <si>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</si>
  <si>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</si>
  <si>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</si>
  <si>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</si>
  <si>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</si>
  <si>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</si>
  <si>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</si>
  <si>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</si>
  <si>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</si>
  <si>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</si>
  <si>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</si>
  <si>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</si>
  <si>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</si>
  <si>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</si>
  <si>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</si>
  <si>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</si>
  <si>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</si>
  <si>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</si>
  <si>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</si>
  <si>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</si>
  <si>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</si>
  <si>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</si>
  <si>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</si>
  <si>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</si>
  <si>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</si>
  <si>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</si>
  <si>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</si>
  <si>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</si>
  <si>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</si>
  <si>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</si>
  <si>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</si>
  <si>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</si>
  <si>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</si>
  <si>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</si>
  <si>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</si>
  <si>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</si>
  <si>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</si>
  <si>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</si>
  <si>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</si>
  <si>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</si>
  <si>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</si>
  <si>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</si>
  <si>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</si>
  <si>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</si>
  <si>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</si>
  <si>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</si>
  <si>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</si>
  <si>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</si>
  <si>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</si>
  <si>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</si>
  <si>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</si>
  <si>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</si>
  <si>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</si>
  <si>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</si>
  <si>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</si>
  <si>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</si>
  <si>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</si>
  <si>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</si>
  <si>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</si>
  <si>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</si>
  <si>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</si>
  <si>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</si>
  <si>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</si>
  <si>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</si>
  <si>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</si>
  <si>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</si>
  <si>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</si>
  <si>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</si>
  <si>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</si>
  <si>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</si>
  <si>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</si>
  <si>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</si>
  <si>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</si>
  <si>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</si>
  <si>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</si>
  <si>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</si>
  <si>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</si>
  <si>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</si>
  <si>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</si>
  <si>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</si>
  <si>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</si>
  <si>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</si>
  <si>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</si>
  <si>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</si>
  <si>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</si>
  <si>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</si>
  <si>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</si>
  <si>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</si>
  <si>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</si>
  <si>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</si>
  <si>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</si>
  <si>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</si>
  <si>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</si>
  <si>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</si>
  <si>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</si>
  <si>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</si>
  <si>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</si>
  <si>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</si>
  <si>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</si>
  <si>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</si>
  <si>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</si>
  <si>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</si>
  <si>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</si>
  <si>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</si>
  <si>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</si>
  <si>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</si>
  <si>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</si>
  <si>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</si>
  <si>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</si>
  <si>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</si>
  <si>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</si>
  <si>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</si>
  <si>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</si>
  <si>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</si>
  <si>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</si>
  <si>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</si>
  <si>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</si>
  <si>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</si>
  <si>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</si>
  <si>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</si>
  <si>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</si>
  <si>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</si>
  <si>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</si>
  <si>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</si>
  <si>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</si>
  <si>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</si>
  <si>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</si>
  <si>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</si>
  <si>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</si>
  <si>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</si>
  <si>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</si>
  <si>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</si>
  <si>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</si>
  <si>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</si>
  <si>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</si>
  <si>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</si>
  <si>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</si>
  <si>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</si>
  <si>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</si>
  <si>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</si>
  <si>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</si>
  <si>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</si>
  <si>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</si>
  <si>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</si>
  <si>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</si>
  <si>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</si>
  <si>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</si>
  <si>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</si>
  <si>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</si>
  <si>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</si>
  <si>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</si>
  <si>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</si>
  <si>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</si>
  <si>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</si>
  <si>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</si>
  <si>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</si>
  <si>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</si>
  <si>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</si>
  <si>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</si>
  <si>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</si>
  <si>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</si>
  <si>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</si>
  <si>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</si>
  <si>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</si>
  <si>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</si>
  <si>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</si>
  <si>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</si>
  <si>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</si>
  <si>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</si>
  <si>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</si>
  <si>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</si>
  <si>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</si>
  <si>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</si>
  <si>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</si>
  <si>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</si>
  <si>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</si>
  <si>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</si>
  <si>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</si>
  <si>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</si>
  <si>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</si>
  <si>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</si>
  <si>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</si>
  <si>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</si>
  <si>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</si>
  <si>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</si>
  <si>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</si>
  <si>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</si>
  <si>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</si>
  <si>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</si>
  <si>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</si>
  <si>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</si>
  <si>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</si>
  <si>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</si>
  <si>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</si>
  <si>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</si>
  <si>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</si>
  <si>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</si>
  <si>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</si>
  <si>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</si>
  <si>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</si>
  <si>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</si>
  <si>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</si>
  <si>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</si>
  <si>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</si>
  <si>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</si>
  <si>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</si>
  <si>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</si>
  <si>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</si>
  <si>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</si>
  <si>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</si>
  <si>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</si>
  <si>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</si>
  <si>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</si>
  <si>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</si>
  <si>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</si>
  <si>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</si>
  <si>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</si>
  <si>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</si>
  <si>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</si>
  <si>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</si>
  <si>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</si>
  <si>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</si>
  <si>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</si>
  <si>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</si>
  <si>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</si>
  <si>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</si>
  <si>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</si>
  <si>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</si>
  <si>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</si>
  <si>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</si>
  <si>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</si>
  <si>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</si>
  <si>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</si>
  <si>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</si>
  <si>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</si>
  <si>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</si>
  <si>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</si>
  <si>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</si>
  <si>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</si>
  <si>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</si>
  <si>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</si>
  <si>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</si>
  <si>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</si>
  <si>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</si>
  <si>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</si>
  <si>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</si>
  <si>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</si>
  <si>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</si>
  <si>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</si>
  <si>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</si>
  <si>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</si>
  <si>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</si>
  <si>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</si>
  <si>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</si>
  <si>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</si>
  <si>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</si>
  <si>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</si>
  <si>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</si>
  <si>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</si>
  <si>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</si>
  <si>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</si>
  <si>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</si>
  <si>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</si>
  <si>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</si>
  <si>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</si>
  <si>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</si>
  <si>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</si>
  <si>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</si>
  <si>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</si>
  <si>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</si>
  <si>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</si>
  <si>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</si>
  <si>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</si>
  <si>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</si>
  <si>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</si>
  <si>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</si>
  <si>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</si>
  <si>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</si>
  <si>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</si>
  <si>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</si>
  <si>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</si>
  <si>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</si>
  <si>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</si>
  <si>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</si>
  <si>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</si>
  <si>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</si>
  <si>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</si>
  <si>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</si>
  <si>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</si>
  <si>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</si>
  <si>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</si>
  <si>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</si>
  <si>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</si>
  <si>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</si>
  <si>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</si>
  <si>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</si>
  <si>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</si>
  <si>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</si>
  <si>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</si>
  <si>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</si>
  <si>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</si>
  <si>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</si>
  <si>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</si>
  <si>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</si>
  <si>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</si>
  <si>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</si>
  <si>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</si>
  <si>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</si>
  <si>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</si>
  <si>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</si>
  <si>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</si>
  <si>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</si>
  <si>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</si>
  <si>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</si>
  <si>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</si>
  <si>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</si>
  <si>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</si>
  <si>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</si>
  <si>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</si>
  <si>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</si>
  <si>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</si>
  <si>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</si>
  <si>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</si>
  <si>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</si>
  <si>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</si>
  <si>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</si>
  <si>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</si>
  <si>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</si>
  <si>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</si>
  <si>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</si>
  <si>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</si>
  <si>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</si>
  <si>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</si>
  <si>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</si>
  <si>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</si>
  <si>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</si>
  <si>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</si>
  <si>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</si>
  <si>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</si>
  <si>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</si>
  <si>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</si>
  <si>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</si>
  <si>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</si>
  <si>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</si>
  <si>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</si>
  <si>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</si>
  <si>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</si>
  <si>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</si>
  <si>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</si>
  <si>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</si>
  <si>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</si>
  <si>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</si>
  <si>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</si>
  <si>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</si>
  <si>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</si>
  <si>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</si>
  <si>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</si>
  <si>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</si>
  <si>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</si>
  <si>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</si>
  <si>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</si>
  <si>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</si>
  <si>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</si>
  <si>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</si>
  <si>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</si>
  <si>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</si>
  <si>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</si>
  <si>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</si>
  <si>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</si>
  <si>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</si>
  <si>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</si>
  <si>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</si>
  <si>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</si>
  <si>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</si>
  <si>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</si>
  <si>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</si>
  <si>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</si>
  <si>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</si>
  <si>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</si>
  <si>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</si>
  <si>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</si>
  <si>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</si>
  <si>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</si>
  <si>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</si>
  <si>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</si>
  <si>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</si>
  <si>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</si>
  <si>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</si>
  <si>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</si>
  <si>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</si>
  <si>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</si>
  <si>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</si>
  <si>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</si>
  <si>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</si>
  <si>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</si>
  <si>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</si>
  <si>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</si>
  <si>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</si>
  <si>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</si>
  <si>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</si>
  <si>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</si>
  <si>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</si>
  <si>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</si>
  <si>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</si>
  <si>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</si>
  <si>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</si>
  <si>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</si>
  <si>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</si>
  <si>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</si>
  <si>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</si>
  <si>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</si>
  <si>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</si>
  <si>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</si>
  <si>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</si>
  <si>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</si>
  <si>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</si>
  <si>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</si>
  <si>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</si>
  <si>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</si>
  <si>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</si>
  <si>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</si>
  <si>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</si>
  <si>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</si>
  <si>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</si>
  <si>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</si>
  <si>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</si>
  <si>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</si>
  <si>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</si>
  <si>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</si>
  <si>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</si>
  <si>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</si>
  <si>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</si>
  <si>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</si>
  <si>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</si>
  <si>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</si>
  <si>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</si>
  <si>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</si>
  <si>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</si>
  <si>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</si>
  <si>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</si>
  <si>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</si>
  <si>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</si>
  <si>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</si>
  <si>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</si>
  <si>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</si>
  <si>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</si>
  <si>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</si>
  <si>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</si>
  <si>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</si>
  <si>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</si>
  <si>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</si>
  <si>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</si>
  <si>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</si>
  <si>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</si>
  <si>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</si>
  <si>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</si>
  <si>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</si>
  <si>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</si>
  <si>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</si>
  <si>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</si>
  <si>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</si>
  <si>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</si>
  <si>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</si>
  <si>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</si>
  <si>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</si>
  <si>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</si>
  <si>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</si>
  <si>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</si>
  <si>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</si>
  <si>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</si>
  <si>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</si>
  <si>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</si>
  <si>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</si>
  <si>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</si>
  <si>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</si>
  <si>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</si>
  <si>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</si>
  <si>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</si>
  <si>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</si>
  <si>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</si>
  <si>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</si>
  <si>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</si>
  <si>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</si>
  <si>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</si>
  <si>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</si>
  <si>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</si>
  <si>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</si>
  <si>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</si>
  <si>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</si>
  <si>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</si>
  <si>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</si>
  <si>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</si>
  <si>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</si>
  <si>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</si>
  <si>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</si>
  <si>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</si>
  <si>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</si>
  <si>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</si>
  <si>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</si>
  <si>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</si>
  <si>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</si>
  <si>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</si>
  <si>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</si>
  <si>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</si>
  <si>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</si>
  <si>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</si>
  <si>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</si>
  <si>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</si>
  <si>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</si>
  <si>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</si>
  <si>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</si>
  <si>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</si>
  <si>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</si>
  <si>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</si>
  <si>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</si>
  <si>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</si>
  <si>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</si>
  <si>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</si>
  <si>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</si>
  <si>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</si>
  <si>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</si>
  <si>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</si>
  <si>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</si>
  <si>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</si>
  <si>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</si>
  <si>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</si>
  <si>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</si>
  <si>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</si>
  <si>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</si>
  <si>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</si>
  <si>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</si>
  <si>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</si>
  <si>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</si>
  <si>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</si>
  <si>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</si>
  <si>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</si>
  <si>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</si>
  <si>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</si>
  <si>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</si>
  <si>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</si>
  <si>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</si>
  <si>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</si>
  <si>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</si>
  <si>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</si>
  <si>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</si>
  <si>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</si>
  <si>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</si>
  <si>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</si>
  <si>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</si>
  <si>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</si>
  <si>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</si>
  <si>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</si>
  <si>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</si>
  <si>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</si>
  <si>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</si>
  <si>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</si>
  <si>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</si>
  <si>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</si>
  <si>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</si>
  <si>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</si>
  <si>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</si>
  <si>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</si>
  <si>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</si>
  <si>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</si>
  <si>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</si>
  <si>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</si>
  <si>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</si>
  <si>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</si>
  <si>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</si>
  <si>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</si>
  <si>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</si>
  <si>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</si>
  <si>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</si>
  <si>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</si>
  <si>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</si>
  <si>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</si>
  <si>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</si>
  <si>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</si>
  <si>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</si>
  <si>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</si>
  <si>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</si>
  <si>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</si>
  <si>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</si>
  <si>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</si>
  <si>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</si>
  <si>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</si>
  <si>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</si>
  <si>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</si>
  <si>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</si>
  <si>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</si>
  <si>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</si>
  <si>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</si>
  <si>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</si>
  <si>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</si>
  <si>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</si>
  <si>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</si>
  <si>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</si>
  <si>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</si>
  <si>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</si>
  <si>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</si>
  <si>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</si>
  <si>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</si>
  <si>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</si>
  <si>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</si>
  <si>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</si>
  <si>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</si>
  <si>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</si>
  <si>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</si>
  <si>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</si>
  <si>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</si>
  <si>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</si>
  <si>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</si>
  <si>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</si>
  <si>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</si>
  <si>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</si>
  <si>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</si>
  <si>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</si>
  <si>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</si>
  <si>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</si>
  <si>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</si>
  <si>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</si>
  <si>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</si>
  <si>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</si>
  <si>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</si>
  <si>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</si>
  <si>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</si>
  <si>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</si>
  <si>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</si>
  <si>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</si>
  <si>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</si>
  <si>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</si>
  <si>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</si>
  <si>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</si>
  <si>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</si>
  <si>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</si>
  <si>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</si>
  <si>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</si>
  <si>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</si>
  <si>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</si>
  <si>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</si>
  <si>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</si>
  <si>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</si>
  <si>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</si>
  <si>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</si>
  <si>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</si>
  <si>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</si>
  <si>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</si>
  <si>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</si>
  <si>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</si>
  <si>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</si>
  <si>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</si>
  <si>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</si>
  <si>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</si>
  <si>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</si>
  <si>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</si>
  <si>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</si>
  <si>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</si>
  <si>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</si>
  <si>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</si>
  <si>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</si>
  <si>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</si>
  <si>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</si>
  <si>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</si>
  <si>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</si>
  <si>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</si>
  <si>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</si>
  <si>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</si>
  <si>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</si>
  <si>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</si>
  <si>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</si>
  <si>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</si>
  <si>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</si>
  <si>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</si>
  <si>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</si>
  <si>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</si>
  <si>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</si>
  <si>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</si>
  <si>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</si>
  <si>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</si>
  <si>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</si>
  <si>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</si>
  <si>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</si>
  <si>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</si>
  <si>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</si>
  <si>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</si>
  <si>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</si>
  <si>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</si>
  <si>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</si>
  <si>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</si>
  <si>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</si>
  <si>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</si>
  <si>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</si>
  <si>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</si>
  <si>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</si>
  <si>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</si>
  <si>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</si>
  <si>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</si>
  <si>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</si>
  <si>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</si>
  <si>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</si>
  <si>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</si>
  <si>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</si>
  <si>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</si>
  <si>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</si>
  <si>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</si>
  <si>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</si>
  <si>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</si>
  <si>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</si>
  <si>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</si>
  <si>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</si>
  <si>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</si>
  <si>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</si>
  <si>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</si>
  <si>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</si>
  <si>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</si>
  <si>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</si>
  <si>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</si>
  <si>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</si>
  <si>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</si>
  <si>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</si>
  <si>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</si>
  <si>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</si>
  <si>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</si>
  <si>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</si>
  <si>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</si>
  <si>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</si>
  <si>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</si>
  <si>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</si>
  <si>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</si>
  <si>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</si>
  <si>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</si>
  <si>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</si>
  <si>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</si>
  <si>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</si>
  <si>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</si>
  <si>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</si>
  <si>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</si>
  <si>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</si>
  <si>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</si>
  <si>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</si>
  <si>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</si>
  <si>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</si>
  <si>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</si>
  <si>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</si>
  <si>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</si>
  <si>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</si>
  <si>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</si>
  <si>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</si>
  <si>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</si>
  <si>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</si>
  <si>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</si>
  <si>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</si>
  <si>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</si>
  <si>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</si>
  <si>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</si>
  <si>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</si>
  <si>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</si>
  <si>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</si>
  <si>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</si>
  <si>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</si>
  <si>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</si>
  <si>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</si>
  <si>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</si>
  <si>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</si>
  <si>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</si>
  <si>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</si>
  <si>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</si>
  <si>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</si>
  <si>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</si>
  <si>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</si>
  <si>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</si>
  <si>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</si>
  <si>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</si>
  <si>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</si>
  <si>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</si>
  <si>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</si>
  <si>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</si>
  <si>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</si>
  <si>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</si>
  <si>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</si>
  <si>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</si>
  <si>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</si>
  <si>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</si>
  <si>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</si>
  <si>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</si>
  <si>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</si>
  <si>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</si>
  <si>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</si>
  <si>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</si>
  <si>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</si>
  <si>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</si>
  <si>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</si>
  <si>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</si>
  <si>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</si>
  <si>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</si>
  <si>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</si>
  <si>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</si>
  <si>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</si>
  <si>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</si>
  <si>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</si>
  <si>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</si>
  <si>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</si>
  <si>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</si>
  <si>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</si>
  <si>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</si>
  <si>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</si>
  <si>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</si>
  <si>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</si>
  <si>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</si>
  <si>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</si>
  <si>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</si>
  <si>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</si>
  <si>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</si>
  <si>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</si>
  <si>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</si>
  <si>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</si>
  <si>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</si>
  <si>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</si>
  <si>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</si>
  <si>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</si>
  <si>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</si>
  <si>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</si>
  <si>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</si>
  <si>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</si>
  <si>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</si>
  <si>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</si>
  <si>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</si>
  <si>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</si>
  <si>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</si>
  <si>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</si>
  <si>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</si>
  <si>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</si>
  <si>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</si>
  <si>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</si>
  <si>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</si>
  <si>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</si>
  <si>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</si>
  <si>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</si>
  <si>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</si>
  <si>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</si>
  <si>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</si>
  <si>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</si>
  <si>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</si>
  <si>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</si>
  <si>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</si>
  <si>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</si>
  <si>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</si>
  <si>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</si>
  <si>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</si>
  <si>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</si>
  <si>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</si>
  <si>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</si>
  <si>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</si>
  <si>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</si>
  <si>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</si>
  <si>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</si>
  <si>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</si>
  <si>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</si>
  <si>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</si>
  <si>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</si>
  <si>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</si>
  <si>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</si>
  <si>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</si>
  <si>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</si>
  <si>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</si>
  <si>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</si>
  <si>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</si>
  <si>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</si>
  <si>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</si>
  <si>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</si>
  <si>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</si>
  <si>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</si>
  <si>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</si>
  <si>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</si>
  <si>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</si>
  <si>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</si>
  <si>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</si>
  <si>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</si>
  <si>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</si>
  <si>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</si>
  <si>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</si>
  <si>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</si>
  <si>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</si>
  <si>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</si>
  <si>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</si>
  <si>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</si>
  <si>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</si>
  <si>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</si>
  <si>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</si>
  <si>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</si>
  <si>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</si>
  <si>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</si>
  <si>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</si>
  <si>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</si>
  <si>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</si>
  <si>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</si>
  <si>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</si>
  <si>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</si>
  <si>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</si>
  <si>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</si>
  <si>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</si>
  <si>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</si>
  <si>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</si>
  <si>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</si>
  <si>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</si>
  <si>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</si>
  <si>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</si>
  <si>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</si>
  <si>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</si>
  <si>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</si>
  <si>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</si>
  <si>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</si>
  <si>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</si>
  <si>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</si>
  <si>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</si>
  <si>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</si>
  <si>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</si>
  <si>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</si>
  <si>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</si>
  <si>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</si>
  <si>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</si>
  <si>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</si>
  <si>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</si>
  <si>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</si>
  <si>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</si>
  <si>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</si>
  <si>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</si>
  <si>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</si>
  <si>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</si>
  <si>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</si>
  <si>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</si>
  <si>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</si>
  <si>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</si>
  <si>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</si>
  <si>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</si>
  <si>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</si>
  <si>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</si>
  <si>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</si>
  <si>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</si>
  <si>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</si>
  <si>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</si>
  <si>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</si>
  <si>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</si>
  <si>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</si>
  <si>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</si>
  <si>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</si>
  <si>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</si>
  <si>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</si>
  <si>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</si>
  <si>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</si>
  <si>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</si>
  <si>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</si>
  <si>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</si>
  <si>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</si>
  <si>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</si>
  <si>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</si>
  <si>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</si>
  <si>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</si>
  <si>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</si>
  <si>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</si>
  <si>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</si>
  <si>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</si>
  <si>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</si>
  <si>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</si>
  <si>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</si>
  <si>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</si>
  <si>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</si>
  <si>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</si>
  <si>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</si>
  <si>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</si>
  <si>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</si>
  <si>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</si>
  <si>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</si>
  <si>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</si>
  <si>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</si>
  <si>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</si>
  <si>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</si>
  <si>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</si>
  <si>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</si>
  <si>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</si>
  <si>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</si>
  <si>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</si>
  <si>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</si>
  <si>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</si>
  <si>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</si>
  <si>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</si>
  <si>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</si>
  <si>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</si>
  <si>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</si>
  <si>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</si>
  <si>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</si>
  <si>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</si>
  <si>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</si>
  <si>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</si>
  <si>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</si>
  <si>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</si>
  <si>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</si>
  <si>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</si>
  <si>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</si>
  <si>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</si>
  <si>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</si>
  <si>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</si>
  <si>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</si>
  <si>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</si>
  <si>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</si>
  <si>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</si>
  <si>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</si>
  <si>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</si>
  <si>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</si>
  <si>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</si>
  <si>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</si>
  <si>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</si>
  <si>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</si>
  <si>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</si>
  <si>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</si>
  <si>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</si>
  <si>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</si>
  <si>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</si>
  <si>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</si>
  <si>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</si>
  <si>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</si>
  <si>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</si>
  <si>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</si>
  <si>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</si>
  <si>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</si>
  <si>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</si>
  <si>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</si>
  <si>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</si>
  <si>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</si>
  <si>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</si>
  <si>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</si>
  <si>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</si>
  <si>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</si>
  <si>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</si>
  <si>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</si>
  <si>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</si>
  <si>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</si>
  <si>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</si>
  <si>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</si>
  <si>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</si>
  <si>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</si>
  <si>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</si>
  <si>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</si>
  <si>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</si>
  <si>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</si>
  <si>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</si>
  <si>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</si>
  <si>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</si>
  <si>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</si>
  <si>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</si>
  <si>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</si>
  <si>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</si>
  <si>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</si>
  <si>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</si>
  <si>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</si>
  <si>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</si>
  <si>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</si>
  <si>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</si>
  <si>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</si>
  <si>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</si>
  <si>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</si>
  <si>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</si>
  <si>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</si>
  <si>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</si>
  <si>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</si>
  <si>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</si>
  <si>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</si>
  <si>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</si>
  <si>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</si>
  <si>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</si>
  <si>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</si>
  <si>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</si>
  <si>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</si>
  <si>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</si>
  <si>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</si>
  <si>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</si>
  <si>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</si>
  <si>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</si>
  <si>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</si>
  <si>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</si>
  <si>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</si>
  <si>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</si>
  <si>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</si>
  <si>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</si>
  <si>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</si>
  <si>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</si>
  <si>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</si>
  <si>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</si>
  <si>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</si>
  <si>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</si>
  <si>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</si>
  <si>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</si>
  <si>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</si>
  <si>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</si>
  <si>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</si>
  <si>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</si>
  <si>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</si>
  <si>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</si>
  <si>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</si>
  <si>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</si>
  <si>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</si>
  <si>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</si>
  <si>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</si>
  <si>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</si>
  <si>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</si>
  <si>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</si>
  <si>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</si>
  <si>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</si>
  <si>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</si>
  <si>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</si>
  <si>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</si>
  <si>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</si>
  <si>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</si>
  <si>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</si>
  <si>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</si>
  <si>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</si>
  <si>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</si>
  <si>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</si>
  <si>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</si>
  <si>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</si>
  <si>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</si>
  <si>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</si>
  <si>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</si>
  <si>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</si>
  <si>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</si>
  <si>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</si>
  <si>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</si>
  <si>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</si>
  <si>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</si>
  <si>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</si>
  <si>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</si>
  <si>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</si>
  <si>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</si>
  <si>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</si>
  <si>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</si>
  <si>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</si>
  <si>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</si>
  <si>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</si>
  <si>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</si>
  <si>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</si>
  <si>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</si>
  <si>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</si>
  <si>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</si>
  <si>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</si>
  <si>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</si>
  <si>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</si>
  <si>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</si>
  <si>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</si>
  <si>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</si>
  <si>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</si>
  <si>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</si>
  <si>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</si>
  <si>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</si>
  <si>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</si>
  <si>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</si>
  <si>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</si>
  <si>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</si>
  <si>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</si>
  <si>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</si>
  <si>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</si>
  <si>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</si>
  <si>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</si>
  <si>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</si>
  <si>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</si>
  <si>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</si>
  <si>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</si>
  <si>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</si>
  <si>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</si>
  <si>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</si>
  <si>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</si>
  <si>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</si>
  <si>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</si>
  <si>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</si>
  <si>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</si>
  <si>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</si>
  <si>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</si>
  <si>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</si>
  <si>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</si>
  <si>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</si>
  <si>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</si>
  <si>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</si>
  <si>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</si>
  <si>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</si>
  <si>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</si>
  <si>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</si>
  <si>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</si>
  <si>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</si>
  <si>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</si>
  <si>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</si>
  <si>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</si>
  <si>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</si>
  <si>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</si>
  <si>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</si>
  <si>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</si>
  <si>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</si>
  <si>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</si>
  <si>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</si>
  <si>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</si>
  <si>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</si>
  <si>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</si>
  <si>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</si>
  <si>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</si>
  <si>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</si>
  <si>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</si>
  <si>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</si>
  <si>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</si>
  <si>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</si>
  <si>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</si>
  <si>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</si>
  <si>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</si>
  <si>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</si>
  <si>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</si>
  <si>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</si>
  <si>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</si>
  <si>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</si>
  <si>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</si>
  <si>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</si>
  <si>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</si>
  <si>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</si>
  <si>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</si>
  <si>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</si>
  <si>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</si>
  <si>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</si>
  <si>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</si>
  <si>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</si>
  <si>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</si>
  <si>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</si>
  <si>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</si>
  <si>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</si>
  <si>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</si>
  <si>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</si>
  <si>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</si>
  <si>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</si>
  <si>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</si>
  <si>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</si>
  <si>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</si>
  <si>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</si>
  <si>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</si>
  <si>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</si>
  <si>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</si>
  <si>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</si>
  <si>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</si>
  <si>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</si>
  <si>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</si>
  <si>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</si>
  <si>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</si>
  <si>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</si>
  <si>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</si>
  <si>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</si>
  <si>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</si>
  <si>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</si>
  <si>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</si>
  <si>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</si>
  <si>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</si>
  <si>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</si>
  <si>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</si>
  <si>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</si>
  <si>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</si>
  <si>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</si>
  <si>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</si>
  <si>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</si>
  <si>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</si>
  <si>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</si>
  <si>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</si>
  <si>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</si>
  <si>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</si>
  <si>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</si>
  <si>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</si>
  <si>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</si>
  <si>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</si>
  <si>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</si>
  <si>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</si>
  <si>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</si>
  <si>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</si>
  <si>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</si>
  <si>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</si>
  <si>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</si>
  <si>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</si>
  <si>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</si>
  <si>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</si>
  <si>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</si>
  <si>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</si>
  <si>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</si>
  <si>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</si>
  <si>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</si>
  <si>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</si>
  <si>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</si>
  <si>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</si>
  <si>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</si>
  <si>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</si>
  <si>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</si>
  <si>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</si>
  <si>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</si>
  <si>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</si>
  <si>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</si>
  <si>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</si>
  <si>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</si>
  <si>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</si>
  <si>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</si>
  <si>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</si>
  <si>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</si>
  <si>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</si>
  <si>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</si>
  <si>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</si>
  <si>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</si>
  <si>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</si>
  <si>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</si>
  <si>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</si>
  <si>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</si>
  <si>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</si>
  <si>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</si>
  <si>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</si>
  <si>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</si>
  <si>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</si>
  <si>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</si>
  <si>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</si>
  <si>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</si>
  <si>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</si>
  <si>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</si>
  <si>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</si>
  <si>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</si>
  <si>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</si>
  <si>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</si>
  <si>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</si>
  <si>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</si>
  <si>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</si>
  <si>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</si>
  <si>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</si>
  <si>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</si>
  <si>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</si>
  <si>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</si>
  <si>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</si>
  <si>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</si>
  <si>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</si>
  <si>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</si>
  <si>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</si>
  <si>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</si>
  <si>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</si>
  <si>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</si>
  <si>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</si>
  <si>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</si>
  <si>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</si>
  <si>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</si>
  <si>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</si>
  <si>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</si>
  <si>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</si>
  <si>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</si>
  <si>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</si>
  <si>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</si>
  <si>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</si>
  <si>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</si>
  <si>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</si>
  <si>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</si>
  <si>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</si>
  <si>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</si>
  <si>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</si>
  <si>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</si>
  <si>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</si>
  <si>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</si>
  <si>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</si>
  <si>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</si>
  <si>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</si>
  <si>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</si>
  <si>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</si>
  <si>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</si>
  <si>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</si>
  <si>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</si>
  <si>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</si>
  <si>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</si>
  <si>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</si>
  <si>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</si>
  <si>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</si>
  <si>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</si>
  <si>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</si>
  <si>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</si>
  <si>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</si>
  <si>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</si>
  <si>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</si>
  <si>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</si>
  <si>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</si>
  <si>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</si>
  <si>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</si>
  <si>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</si>
  <si>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</si>
  <si>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</si>
  <si>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</si>
  <si>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</si>
  <si>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</si>
  <si>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</si>
  <si>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</si>
  <si>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</si>
  <si>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</si>
  <si>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</si>
  <si>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</si>
  <si>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</si>
  <si>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</si>
  <si>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</si>
  <si>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</si>
  <si>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</si>
  <si>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</si>
  <si>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</si>
  <si>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</si>
  <si>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</si>
  <si>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</si>
  <si>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</si>
  <si>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</si>
  <si>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</si>
  <si>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</si>
  <si>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</si>
  <si>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</si>
  <si>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</si>
  <si>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</si>
  <si>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</si>
  <si>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</si>
  <si>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</si>
  <si>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</si>
  <si>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</si>
  <si>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</si>
  <si>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</si>
  <si>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</si>
  <si>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</si>
  <si>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</si>
  <si>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</si>
  <si>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</si>
  <si>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</si>
  <si>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</si>
  <si>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</si>
  <si>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</si>
  <si>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</si>
  <si>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</si>
  <si>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</si>
  <si>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</si>
  <si>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</si>
  <si>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</si>
  <si>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</si>
  <si>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</si>
  <si>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</si>
  <si>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</si>
  <si>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</si>
  <si>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</si>
  <si>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</si>
  <si>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</si>
  <si>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</si>
  <si>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</si>
  <si>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</si>
  <si>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</si>
  <si>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</si>
  <si>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</si>
  <si>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</si>
  <si>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</si>
  <si>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</si>
  <si>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</si>
  <si>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</si>
  <si>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</si>
  <si>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</si>
  <si>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</si>
  <si>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</si>
  <si>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</si>
  <si>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</si>
  <si>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</si>
  <si>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</si>
  <si>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</si>
  <si>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</si>
  <si>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</si>
  <si>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</si>
  <si>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</si>
  <si>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</si>
  <si>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</si>
  <si>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</si>
  <si>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</si>
  <si>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</si>
  <si>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</si>
  <si>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</si>
  <si>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</si>
  <si>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</si>
  <si>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</si>
  <si>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</si>
  <si>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</si>
  <si>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</si>
  <si>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</si>
  <si>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</si>
  <si>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</si>
  <si>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</si>
  <si>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</si>
  <si>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</si>
  <si>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</si>
  <si>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</si>
  <si>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</si>
  <si>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</si>
  <si>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</si>
  <si>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</si>
  <si>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</si>
  <si>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</si>
  <si>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</si>
  <si>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</si>
  <si>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</si>
  <si>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</si>
  <si>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</si>
  <si>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</si>
  <si>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</si>
  <si>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</si>
  <si>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</si>
  <si>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</si>
  <si>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</si>
  <si>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</si>
  <si>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</si>
  <si>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</si>
  <si>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</si>
  <si>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</si>
  <si>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</si>
  <si>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</si>
  <si>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</si>
  <si>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</si>
  <si>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</si>
  <si>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</si>
  <si>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</si>
  <si>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</si>
  <si>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</si>
  <si>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</si>
  <si>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</si>
  <si>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</si>
  <si>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</si>
  <si>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</si>
  <si>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</si>
  <si>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</si>
  <si>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</si>
  <si>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</si>
  <si>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</si>
  <si>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</si>
  <si>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</si>
  <si>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</si>
  <si>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</si>
  <si>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</si>
  <si>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</si>
  <si>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</si>
  <si>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</si>
  <si>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</si>
  <si>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</si>
  <si>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</si>
  <si>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</si>
  <si>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</si>
  <si>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</si>
  <si>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</si>
  <si>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</si>
  <si>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</si>
  <si>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</si>
  <si>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</si>
  <si>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</si>
  <si>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</si>
  <si>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</si>
  <si>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</si>
  <si>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</si>
  <si>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</si>
  <si>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</si>
  <si>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</si>
  <si>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</si>
  <si>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</si>
  <si>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</si>
  <si>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</si>
  <si>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</si>
  <si>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</si>
  <si>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</si>
  <si>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</si>
  <si>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</si>
  <si>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</si>
  <si>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</si>
  <si>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</si>
  <si>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</si>
  <si>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</si>
  <si>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</si>
  <si>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</si>
  <si>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</si>
  <si>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</si>
  <si>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</si>
  <si>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</si>
  <si>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</si>
  <si>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</si>
  <si>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</si>
  <si>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</si>
  <si>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</si>
  <si>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</si>
  <si>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</si>
  <si>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</si>
  <si>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</si>
  <si>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</si>
  <si>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</si>
  <si>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</si>
  <si>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</si>
  <si>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</si>
  <si>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</si>
  <si>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</si>
  <si>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</si>
  <si>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</si>
  <si>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</si>
  <si>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</si>
  <si>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</si>
  <si>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</si>
  <si>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</si>
  <si>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</si>
  <si>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</si>
  <si>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</si>
  <si>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</si>
  <si>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</si>
  <si>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</si>
  <si>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</si>
  <si>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</si>
  <si>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</si>
  <si>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</si>
  <si>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</si>
  <si>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</si>
  <si>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</si>
  <si>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</si>
  <si>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</si>
  <si>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</si>
  <si>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</si>
  <si>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</si>
  <si>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</si>
  <si>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</si>
  <si>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</si>
  <si>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</si>
  <si>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</si>
  <si>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</si>
  <si>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</si>
  <si>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</si>
  <si>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</si>
  <si>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</si>
  <si>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</si>
  <si>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</si>
  <si>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</si>
  <si>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</si>
  <si>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</si>
  <si>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</si>
  <si>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</si>
  <si>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</si>
  <si>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</si>
  <si>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</si>
  <si>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</si>
  <si>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</si>
  <si>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</si>
  <si>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</si>
  <si>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</si>
  <si>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</si>
  <si>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</si>
  <si>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</si>
  <si>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</si>
  <si>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</si>
  <si>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</si>
  <si>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</si>
  <si>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</si>
  <si>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</si>
  <si>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</si>
  <si>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</si>
  <si>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</si>
  <si>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</si>
  <si>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</si>
  <si>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</si>
  <si>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</si>
  <si>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</si>
  <si>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</si>
  <si>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</si>
  <si>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</si>
  <si>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</si>
  <si>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</si>
  <si>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</si>
  <si>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</si>
  <si>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</si>
  <si>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</si>
  <si>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</si>
  <si>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</si>
  <si>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</si>
  <si>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</si>
  <si>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</si>
  <si>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</si>
  <si>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</si>
  <si>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</si>
  <si>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</si>
  <si>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</si>
  <si>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</si>
  <si>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</si>
  <si>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</si>
  <si>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</si>
  <si>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</si>
  <si>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</si>
  <si>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</si>
  <si>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</si>
  <si>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</si>
  <si>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</si>
  <si>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</si>
  <si>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</si>
  <si>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</si>
  <si>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</si>
  <si>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</si>
  <si>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</si>
  <si>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</si>
  <si>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</si>
  <si>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</si>
  <si>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</si>
  <si>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</si>
  <si>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</si>
  <si>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</si>
  <si>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</si>
  <si>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</si>
  <si>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</si>
  <si>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</si>
  <si>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</si>
  <si>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</si>
  <si>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</si>
  <si>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</si>
  <si>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</si>
  <si>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</si>
  <si>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</si>
  <si>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</si>
  <si>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</si>
  <si>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</si>
  <si>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</si>
  <si>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</si>
  <si>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</si>
  <si>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</si>
  <si>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</si>
  <si>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</si>
  <si>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</si>
  <si>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</si>
  <si>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</si>
  <si>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</si>
  <si>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</si>
  <si>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</si>
  <si>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</si>
  <si>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</si>
  <si>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</si>
  <si>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</si>
  <si>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</si>
  <si>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</si>
  <si>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</si>
  <si>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</si>
  <si>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</si>
  <si>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</si>
  <si>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</si>
  <si>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</si>
  <si>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</si>
  <si>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</si>
  <si>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</si>
  <si>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</si>
  <si>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</si>
  <si>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</si>
  <si>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</si>
  <si>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</si>
  <si>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</si>
  <si>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</si>
  <si>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</si>
  <si>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</si>
  <si>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</si>
  <si>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</si>
  <si>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</si>
  <si>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</si>
  <si>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</si>
  <si>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</si>
  <si>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</si>
  <si>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</si>
  <si>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</si>
  <si>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</si>
  <si>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</si>
  <si>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</si>
  <si>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</si>
  <si>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</si>
  <si>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</si>
  <si>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</si>
  <si>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</si>
  <si>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</si>
  <si>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</si>
  <si>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</si>
  <si>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</si>
  <si>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</si>
  <si>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</si>
  <si>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</si>
  <si>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</si>
  <si>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</si>
  <si>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</si>
  <si>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</si>
  <si>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</si>
  <si>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</si>
  <si>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</si>
  <si>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</si>
  <si>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</si>
  <si>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</si>
  <si>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</si>
  <si>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</si>
  <si>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</si>
  <si>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</si>
  <si>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</si>
  <si>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</si>
  <si>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</si>
  <si>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</si>
  <si>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</si>
  <si>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</si>
  <si>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</si>
  <si>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</si>
  <si>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</si>
  <si>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</si>
  <si>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</si>
  <si>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</si>
  <si>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</si>
  <si>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</si>
  <si>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</si>
  <si>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</si>
  <si>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</si>
  <si>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</si>
  <si>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</si>
  <si>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</si>
  <si>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</si>
  <si>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</si>
  <si>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</si>
  <si>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</si>
  <si>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</si>
  <si>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</si>
  <si>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</si>
  <si>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</si>
  <si>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</si>
  <si>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</si>
  <si>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</si>
  <si>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</si>
  <si>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</si>
  <si>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</si>
  <si>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</si>
  <si>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</si>
  <si>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</si>
  <si>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</si>
  <si>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</si>
  <si>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</si>
  <si>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</si>
  <si>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</si>
  <si>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</si>
  <si>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</si>
  <si>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</si>
  <si>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</si>
  <si>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</si>
  <si>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</si>
  <si>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</si>
  <si>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</si>
  <si>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</si>
  <si>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</si>
  <si>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</si>
  <si>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</si>
  <si>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</si>
  <si>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</si>
  <si>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</si>
  <si>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</si>
  <si>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</si>
  <si>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</si>
  <si>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</si>
  <si>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</si>
  <si>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</si>
  <si>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</si>
  <si>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</si>
  <si>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</si>
  <si>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</si>
  <si>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</si>
  <si>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</si>
  <si>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</si>
  <si>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</si>
  <si>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</si>
  <si>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</si>
  <si>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</si>
  <si>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</si>
  <si>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</si>
  <si>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</si>
  <si>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</si>
  <si>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</si>
  <si>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</si>
  <si>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</si>
  <si>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</si>
  <si>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</si>
  <si>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</si>
  <si>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</si>
  <si>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</si>
  <si>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</si>
  <si>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</si>
  <si>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</si>
  <si>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</si>
  <si>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</si>
  <si>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</si>
  <si>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</si>
  <si>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</si>
  <si>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</si>
  <si>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</si>
  <si>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</si>
  <si>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</si>
  <si>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</si>
  <si>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</si>
  <si>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</si>
  <si>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</si>
  <si>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</si>
  <si>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</si>
  <si>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</si>
  <si>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</si>
  <si>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</si>
  <si>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</si>
  <si>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</si>
  <si>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</si>
  <si>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</si>
  <si>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</si>
  <si>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</si>
  <si>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</si>
  <si>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</si>
  <si>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</si>
  <si>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</si>
  <si>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</si>
  <si>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</si>
  <si>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</si>
  <si>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</si>
  <si>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</si>
  <si>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</si>
  <si>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</si>
  <si>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</si>
  <si>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</si>
  <si>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</si>
  <si>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</si>
  <si>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</si>
  <si>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</si>
  <si>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</si>
  <si>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</si>
  <si>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</si>
  <si>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</si>
  <si>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</si>
  <si>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</si>
  <si>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</si>
  <si>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</si>
  <si>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</si>
  <si>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</si>
  <si>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</si>
  <si>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</si>
  <si>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</si>
  <si>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</si>
  <si>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</si>
  <si>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</si>
  <si>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</si>
  <si>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</si>
  <si>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</si>
  <si>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</si>
  <si>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</si>
  <si>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</si>
  <si>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</si>
  <si>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</si>
  <si>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</si>
  <si>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</si>
  <si>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</si>
  <si>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</si>
  <si>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</si>
  <si>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</si>
  <si>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</si>
  <si>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</si>
  <si>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</si>
  <si>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</si>
  <si>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</si>
  <si>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</si>
  <si>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</si>
  <si>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</si>
  <si>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</si>
  <si>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</si>
  <si>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</si>
  <si>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</si>
  <si>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</si>
  <si>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</si>
  <si>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</si>
  <si>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</si>
  <si>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</si>
  <si>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</si>
  <si>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</si>
  <si>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</si>
  <si>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</si>
  <si>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</si>
  <si>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</si>
  <si>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</si>
  <si>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</si>
  <si>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</si>
  <si>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</si>
  <si>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</si>
  <si>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</si>
  <si>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</si>
  <si>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</si>
  <si>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</si>
  <si>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</si>
  <si>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</si>
  <si>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</si>
  <si>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</si>
  <si>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</si>
  <si>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</si>
  <si>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</si>
  <si>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</si>
  <si>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</si>
  <si>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</si>
  <si>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</si>
  <si>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</si>
  <si>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</si>
  <si>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</si>
  <si>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</si>
  <si>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</si>
  <si>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</si>
  <si>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</si>
  <si>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</si>
  <si>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</si>
  <si>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</si>
  <si>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</si>
  <si>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</si>
  <si>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</si>
  <si>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</si>
  <si>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</si>
  <si>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</si>
  <si>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</si>
  <si>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</si>
  <si>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</si>
  <si>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</si>
  <si>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</si>
  <si>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</si>
  <si>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</si>
  <si>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</si>
  <si>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</si>
  <si>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</si>
  <si>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</si>
  <si>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</si>
  <si>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</si>
  <si>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</si>
  <si>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</si>
  <si>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</si>
  <si>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</si>
  <si>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</si>
  <si>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</si>
  <si>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</si>
  <si>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</si>
  <si>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</si>
  <si>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</si>
  <si>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</si>
  <si>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</si>
  <si>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</si>
  <si>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</si>
  <si>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</si>
  <si>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</si>
  <si>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</si>
  <si>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</si>
  <si>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</si>
  <si>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</si>
  <si>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</si>
  <si>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</si>
  <si>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</si>
  <si>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</si>
  <si>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</si>
  <si>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</si>
  <si>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</si>
  <si>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</si>
  <si>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</si>
  <si>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</si>
  <si>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</si>
  <si>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</si>
  <si>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</si>
  <si>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</si>
  <si>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</si>
  <si>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</si>
  <si>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</si>
  <si>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</si>
  <si>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</si>
  <si>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</si>
  <si>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</si>
  <si>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</si>
  <si>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</si>
  <si>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</si>
  <si>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</si>
  <si>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</si>
  <si>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</si>
  <si>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</si>
  <si>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</si>
  <si>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</si>
  <si>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</si>
  <si>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</si>
  <si>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</si>
  <si>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</si>
  <si>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</si>
  <si>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</si>
  <si>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</si>
  <si>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</si>
  <si>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</si>
  <si>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</si>
  <si>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</si>
  <si>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</si>
  <si>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</si>
  <si>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</si>
  <si>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</si>
  <si>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</si>
  <si>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</si>
  <si>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</si>
  <si>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</si>
  <si>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</si>
  <si>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</si>
  <si>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</si>
  <si>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</si>
  <si>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</si>
  <si>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</si>
  <si>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</si>
  <si>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</si>
  <si>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</si>
  <si>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</si>
  <si>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</si>
  <si>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</si>
  <si>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</si>
  <si>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</si>
  <si>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</si>
  <si>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</si>
  <si>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</si>
  <si>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</si>
  <si>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</si>
  <si>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</si>
  <si>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</si>
  <si>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</si>
  <si>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</si>
  <si>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</si>
  <si>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</si>
  <si>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</si>
  <si>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</si>
  <si>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</si>
  <si>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</si>
  <si>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</si>
  <si>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</si>
  <si>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</si>
  <si>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</si>
  <si>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</si>
  <si>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</si>
  <si>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</si>
  <si>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</si>
  <si>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</si>
  <si>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</si>
  <si>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</si>
  <si>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</si>
  <si>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</si>
  <si>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</si>
  <si>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</si>
  <si>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</si>
  <si>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</si>
  <si>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</si>
  <si>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</si>
  <si>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</si>
  <si>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</si>
  <si>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</si>
  <si>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</si>
  <si>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</si>
  <si>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</si>
  <si>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</si>
  <si>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</si>
  <si>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</si>
  <si>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</si>
  <si>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</si>
  <si>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</si>
  <si>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</si>
  <si>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</si>
  <si>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</si>
  <si>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</si>
  <si>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</si>
  <si>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</si>
  <si>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</si>
  <si>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</si>
  <si>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</si>
  <si>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</si>
  <si>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</si>
  <si>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</si>
  <si>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</si>
  <si>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</si>
  <si>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</si>
  <si>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</si>
  <si>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</si>
  <si>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</si>
  <si>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</si>
  <si>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</si>
  <si>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</si>
  <si>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</si>
  <si>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</si>
  <si>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</si>
  <si>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</si>
  <si>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</si>
  <si>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</si>
  <si>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</si>
  <si>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</si>
  <si>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</si>
  <si>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</si>
  <si>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</si>
  <si>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</si>
  <si>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</si>
  <si>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</si>
  <si>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</si>
  <si>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</si>
  <si>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</si>
  <si>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</si>
  <si>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</si>
  <si>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</si>
  <si>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</si>
  <si>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</si>
  <si>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</si>
  <si>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</si>
  <si>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</si>
  <si>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</si>
  <si>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</si>
  <si>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</si>
  <si>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</si>
  <si>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</si>
  <si>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</si>
  <si>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</si>
  <si>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</si>
  <si>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</si>
  <si>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</si>
  <si>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</si>
  <si>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</si>
  <si>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</si>
  <si>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</si>
  <si>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</si>
  <si>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</si>
  <si>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</si>
  <si>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</si>
  <si>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</si>
  <si>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</si>
  <si>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</si>
  <si>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</si>
  <si>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</si>
  <si>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</si>
  <si>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</si>
  <si>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</si>
  <si>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</si>
  <si>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</si>
  <si>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</si>
  <si>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</si>
  <si>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</si>
  <si>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</si>
  <si>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</si>
  <si>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</si>
  <si>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</si>
  <si>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</si>
  <si>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</si>
  <si>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</si>
  <si>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</si>
  <si>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</si>
  <si>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</si>
  <si>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</si>
  <si>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</si>
  <si>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</si>
  <si>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</si>
  <si>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</si>
  <si>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</si>
  <si>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</si>
  <si>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</si>
  <si>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</si>
  <si>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</si>
  <si>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</si>
  <si>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</si>
  <si>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</si>
  <si>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</si>
  <si>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</si>
  <si>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</si>
  <si>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</si>
  <si>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</si>
  <si>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</si>
  <si>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</si>
  <si>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</si>
  <si>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</si>
  <si>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</si>
  <si>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</si>
  <si>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</si>
  <si>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</si>
  <si>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</si>
  <si>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</si>
  <si>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</si>
  <si>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</si>
  <si>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</si>
  <si>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</si>
  <si>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</si>
  <si>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</si>
  <si>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</si>
  <si>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</si>
  <si>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</si>
  <si>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</si>
  <si>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</si>
  <si>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</si>
  <si>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</si>
  <si>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</si>
  <si>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</si>
  <si>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</si>
  <si>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</si>
  <si>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</si>
  <si>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</si>
  <si>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</si>
  <si>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</si>
  <si>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</si>
  <si>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</si>
  <si>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</si>
  <si>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</si>
  <si>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</si>
  <si>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</si>
  <si>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</si>
  <si>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</si>
  <si>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</si>
  <si>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</si>
  <si>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</si>
  <si>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</si>
  <si>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</si>
  <si>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</si>
  <si>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</si>
  <si>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</si>
  <si>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</si>
  <si>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</si>
  <si>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</si>
  <si>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</si>
  <si>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</si>
  <si>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</si>
  <si>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</si>
  <si>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</si>
  <si>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</si>
  <si>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</si>
  <si>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</si>
  <si>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</si>
  <si>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</si>
  <si>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</si>
  <si>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</si>
  <si>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</si>
  <si>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</si>
  <si>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</si>
  <si>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</si>
  <si>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</si>
  <si>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</si>
  <si>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</si>
  <si>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</si>
  <si>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</si>
  <si>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</si>
  <si>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</si>
  <si>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</si>
  <si>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</si>
  <si>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</si>
  <si>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</si>
  <si>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</si>
  <si>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</si>
  <si>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</si>
  <si>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</si>
  <si>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</si>
  <si>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</si>
  <si>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</si>
  <si>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</si>
  <si>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</si>
  <si>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</si>
  <si>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</si>
  <si>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</si>
  <si>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</si>
  <si>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</si>
  <si>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</si>
  <si>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</si>
  <si>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</si>
  <si>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</si>
  <si>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</si>
  <si>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</si>
  <si>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</si>
  <si>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</si>
  <si>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</si>
  <si>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</si>
  <si>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</si>
  <si>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</si>
  <si>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</si>
  <si>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</si>
  <si>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</si>
  <si>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</si>
  <si>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</si>
  <si>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</si>
  <si>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</si>
  <si>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</si>
  <si>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</si>
  <si>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</si>
  <si>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</si>
  <si>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</si>
  <si>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</si>
  <si>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</si>
  <si>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</si>
  <si>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</si>
  <si>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</si>
  <si>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</si>
  <si>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</si>
  <si>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</si>
  <si>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</si>
  <si>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</si>
  <si>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</si>
  <si>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</si>
  <si>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</si>
  <si>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</si>
  <si>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</si>
  <si>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</si>
  <si>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</si>
  <si>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</si>
  <si>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</si>
  <si>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</si>
  <si>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</si>
  <si>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</si>
  <si>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</si>
  <si>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</si>
  <si>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</si>
  <si>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</si>
  <si>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</si>
  <si>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</si>
  <si>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</si>
  <si>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</si>
  <si>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</si>
  <si>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</si>
  <si>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</si>
  <si>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</si>
  <si>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</si>
  <si>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</si>
  <si>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</si>
  <si>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</si>
  <si>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</si>
  <si>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</si>
  <si>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</si>
  <si>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</si>
  <si>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</si>
  <si>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</si>
  <si>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</si>
  <si>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</si>
  <si>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</si>
  <si>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</si>
  <si>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</si>
  <si>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</si>
  <si>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</si>
  <si>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</si>
  <si>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</si>
  <si>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</si>
  <si>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</si>
  <si>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</si>
  <si>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</si>
  <si>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</si>
  <si>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</si>
  <si>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</si>
  <si>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</si>
  <si>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</si>
  <si>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</si>
  <si>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</si>
  <si>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</si>
  <si>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</si>
  <si>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</si>
  <si>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</si>
  <si>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</si>
  <si>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</si>
  <si>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</si>
  <si>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</si>
  <si>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</si>
  <si>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</si>
  <si>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</si>
  <si>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</si>
  <si>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</si>
  <si>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</si>
  <si>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</si>
  <si>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</si>
  <si>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</si>
  <si>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</si>
  <si>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</si>
  <si>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</si>
  <si>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</si>
  <si>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</si>
  <si>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</si>
  <si>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</si>
  <si>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</si>
  <si>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</si>
  <si>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</si>
  <si>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</si>
  <si>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</si>
  <si>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</si>
  <si>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</si>
  <si>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</si>
  <si>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</si>
  <si>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</si>
  <si>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</si>
  <si>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</si>
  <si>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</si>
  <si>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</si>
  <si>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</si>
  <si>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</si>
  <si>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</si>
  <si>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</si>
  <si>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</si>
  <si>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</si>
  <si>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</si>
  <si>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</si>
  <si>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</si>
  <si>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</si>
  <si>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</si>
  <si>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</si>
  <si>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</si>
  <si>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</si>
  <si>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</si>
  <si>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</si>
  <si>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</si>
  <si>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</si>
  <si>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</si>
  <si>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</si>
  <si>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</si>
  <si>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</si>
  <si>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</si>
  <si>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</si>
  <si>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</si>
  <si>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</si>
  <si>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</si>
  <si>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</si>
  <si>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</si>
  <si>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</si>
  <si>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</si>
  <si>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</si>
  <si>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</si>
  <si>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</si>
  <si>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</si>
  <si>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</si>
  <si>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</si>
  <si>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</si>
  <si>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</si>
  <si>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</si>
  <si>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</si>
  <si>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</si>
  <si>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</si>
  <si>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</si>
  <si>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</si>
  <si>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</si>
  <si>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</si>
  <si>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</si>
  <si>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</si>
  <si>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</si>
  <si>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</si>
  <si>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</si>
  <si>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</si>
  <si>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</si>
  <si>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</si>
  <si>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</si>
  <si>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</si>
  <si>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</si>
  <si>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</si>
  <si>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</si>
  <si>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</si>
  <si>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</si>
  <si>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</si>
  <si>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</si>
  <si>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</si>
  <si>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</si>
  <si>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</si>
  <si>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</si>
  <si>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</si>
  <si>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</si>
  <si>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</si>
  <si>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</si>
  <si>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</si>
  <si>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</si>
  <si>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</si>
  <si>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</si>
  <si>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</si>
  <si>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</si>
  <si>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</si>
  <si>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</si>
  <si>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</si>
  <si>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</si>
  <si>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</si>
  <si>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</si>
  <si>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</si>
  <si>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</si>
  <si>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</si>
  <si>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</si>
  <si>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</si>
  <si>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</si>
  <si>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</si>
  <si>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</si>
  <si>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</si>
  <si>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</si>
  <si>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</si>
  <si>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</si>
  <si>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</si>
  <si>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</si>
  <si>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</si>
  <si>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</si>
  <si>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</si>
  <si>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</si>
  <si>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</si>
  <si>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</si>
  <si>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</si>
  <si>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</si>
  <si>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</si>
  <si>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</si>
  <si>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</si>
  <si>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</si>
  <si>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</si>
  <si>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</si>
  <si>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</si>
  <si>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</si>
  <si>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</si>
  <si>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</si>
  <si>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</si>
  <si>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</si>
  <si>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</si>
  <si>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</si>
  <si>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</si>
  <si>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</si>
  <si>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</si>
  <si>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</si>
  <si>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</si>
  <si>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</si>
  <si>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</si>
  <si>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</si>
  <si>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</si>
  <si>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</si>
  <si>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</si>
  <si>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</si>
  <si>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</si>
  <si>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</si>
  <si>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</si>
  <si>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</si>
  <si>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</si>
  <si>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</si>
  <si>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</si>
  <si>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</si>
  <si>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</si>
  <si>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</si>
  <si>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</si>
  <si>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</si>
  <si>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</si>
  <si>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</si>
  <si>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</si>
  <si>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</si>
  <si>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</si>
  <si>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</si>
  <si>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</si>
  <si>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</si>
  <si>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</si>
  <si>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</si>
  <si>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</si>
  <si>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</si>
  <si>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</si>
  <si>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</si>
  <si>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</si>
  <si>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</si>
  <si>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</si>
  <si>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</si>
  <si>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</si>
  <si>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</si>
  <si>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</si>
  <si>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</si>
  <si>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</si>
  <si>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</si>
  <si>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</si>
  <si>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</si>
  <si>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</si>
  <si>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</si>
  <si>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</si>
  <si>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</si>
  <si>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</si>
  <si>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</si>
  <si>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</si>
  <si>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</si>
  <si>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</si>
  <si>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</si>
  <si>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</si>
  <si>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</si>
  <si>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</si>
  <si>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</si>
  <si>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</si>
  <si>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</si>
  <si>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</si>
  <si>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</si>
  <si>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</si>
  <si>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</si>
  <si>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</si>
  <si>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</si>
  <si>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</si>
  <si>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</si>
  <si>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</si>
  <si>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</si>
  <si>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</si>
  <si>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</si>
  <si>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</si>
  <si>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</si>
  <si>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</si>
  <si>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</si>
  <si>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</si>
  <si>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</si>
  <si>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</si>
  <si>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</si>
  <si>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</si>
  <si>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</si>
  <si>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</si>
  <si>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</si>
  <si>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</si>
  <si>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</si>
  <si>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</si>
  <si>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</si>
  <si>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</si>
  <si>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</si>
  <si>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</si>
  <si>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</si>
  <si>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</si>
  <si>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</si>
  <si>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</si>
  <si>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</si>
  <si>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</si>
  <si>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</si>
  <si>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</si>
  <si>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</si>
  <si>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</si>
  <si>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</si>
  <si>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</si>
  <si>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</si>
  <si>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</si>
  <si>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</si>
  <si>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</si>
  <si>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</si>
  <si>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</si>
  <si>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</si>
  <si>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</si>
  <si>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</si>
  <si>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</si>
  <si>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</si>
  <si>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</si>
  <si>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</si>
  <si>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</si>
  <si>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</si>
  <si>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</si>
  <si>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</si>
  <si>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</si>
  <si>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</si>
  <si>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</si>
  <si>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</si>
  <si>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</si>
  <si>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</si>
  <si>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</si>
  <si>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</si>
  <si>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</si>
  <si>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</si>
  <si>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</si>
  <si>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</si>
  <si>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</si>
  <si>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</si>
  <si>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</si>
  <si>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</si>
  <si>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</si>
  <si>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</si>
  <si>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</si>
  <si>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</si>
  <si>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</si>
  <si>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</si>
  <si>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</si>
  <si>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</si>
  <si>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</si>
  <si>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</si>
  <si>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</si>
  <si>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</si>
  <si>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</si>
  <si>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</si>
  <si>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</si>
  <si>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</si>
  <si>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</si>
  <si>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</si>
  <si>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</si>
  <si>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</si>
  <si>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</si>
  <si>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</si>
  <si>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</si>
  <si>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</si>
  <si>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</si>
  <si>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</si>
  <si>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</si>
  <si>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</si>
  <si>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</si>
  <si>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</si>
  <si>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</si>
  <si>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</si>
  <si>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</si>
  <si>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</si>
  <si>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</si>
  <si>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</si>
  <si>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</si>
  <si>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</si>
  <si>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</si>
  <si>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</si>
  <si>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</si>
  <si>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</si>
  <si>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</si>
  <si>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</si>
  <si>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</si>
  <si>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</si>
  <si>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</si>
  <si>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</si>
  <si>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</si>
  <si>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</si>
  <si>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</si>
  <si>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</si>
  <si>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</si>
  <si>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</si>
  <si>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</si>
  <si>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</si>
  <si>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</si>
  <si>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</si>
  <si>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</si>
  <si>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</si>
  <si>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</si>
  <si>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</si>
  <si>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</si>
  <si>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</si>
  <si>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</si>
  <si>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</si>
  <si>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</si>
  <si>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</si>
  <si>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</si>
  <si>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</si>
  <si>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</si>
  <si>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</si>
  <si>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</si>
  <si>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</si>
  <si>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</si>
  <si>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</si>
  <si>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</si>
  <si>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</si>
  <si>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</si>
  <si>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</si>
  <si>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</si>
  <si>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</si>
  <si>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</si>
  <si>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</si>
  <si>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</si>
  <si>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</si>
  <si>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</si>
  <si>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</si>
  <si>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</si>
  <si>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</si>
  <si>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</si>
  <si>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</si>
  <si>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</si>
  <si>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</si>
  <si>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</si>
  <si>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</si>
  <si>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</si>
  <si>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</si>
  <si>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</si>
  <si>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</si>
  <si>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</si>
  <si>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</si>
  <si>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</si>
  <si>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</si>
  <si>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</si>
  <si>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</si>
  <si>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</si>
  <si>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</si>
  <si>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</si>
  <si>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</si>
  <si>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</si>
  <si>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</si>
  <si>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</si>
  <si>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</si>
  <si>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</si>
  <si>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</si>
  <si>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</si>
  <si>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</si>
  <si>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</si>
  <si>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</si>
  <si>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</si>
  <si>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</si>
  <si>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</si>
  <si>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</si>
  <si>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</si>
  <si>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</si>
  <si>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</si>
  <si>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</si>
  <si>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</si>
  <si>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</si>
  <si>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</si>
  <si>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</si>
  <si>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</si>
  <si>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</si>
  <si>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</si>
  <si>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</si>
  <si>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</si>
  <si>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</si>
  <si>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</si>
  <si>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</si>
  <si>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</si>
  <si>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</si>
  <si>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</si>
  <si>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</si>
  <si>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</si>
  <si>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</si>
  <si>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</si>
  <si>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</si>
  <si>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</si>
  <si>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</si>
  <si>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</si>
  <si>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</si>
  <si>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</si>
  <si>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</si>
  <si>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</si>
  <si>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</si>
  <si>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</si>
  <si>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</si>
  <si>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</si>
  <si>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</si>
  <si>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</si>
  <si>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</si>
  <si>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</si>
  <si>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</si>
  <si>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</si>
  <si>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</si>
  <si>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</si>
  <si>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</si>
  <si>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</si>
  <si>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</si>
  <si>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</si>
  <si>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</si>
  <si>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</si>
  <si>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</si>
  <si>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</si>
  <si>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</si>
  <si>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</si>
  <si>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</si>
  <si>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</si>
  <si>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</si>
  <si>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</si>
  <si>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</si>
  <si>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</si>
  <si>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</si>
  <si>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</si>
  <si>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</si>
  <si>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</si>
  <si>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</si>
  <si>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</si>
  <si>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</si>
  <si>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</si>
  <si>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</si>
  <si>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</si>
  <si>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</si>
  <si>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</si>
  <si>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</si>
  <si>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</si>
  <si>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</si>
  <si>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</si>
  <si>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</si>
  <si>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</si>
  <si>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</si>
  <si>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</si>
  <si>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</si>
  <si>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</si>
  <si>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</si>
  <si>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</si>
  <si>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</si>
  <si>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</si>
  <si>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</si>
  <si>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</si>
  <si>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</si>
  <si>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</si>
  <si>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</si>
  <si>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</si>
  <si>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</si>
  <si>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</si>
  <si>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</si>
  <si>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</si>
  <si>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</si>
  <si>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</si>
  <si>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</si>
  <si>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</si>
  <si>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</si>
  <si>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</si>
  <si>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</si>
  <si>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</si>
  <si>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</si>
  <si>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</si>
  <si>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</si>
  <si>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</si>
  <si>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</si>
  <si>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</si>
  <si>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</si>
  <si>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</si>
  <si>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</si>
  <si>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</si>
  <si>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</si>
  <si>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</si>
  <si>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</si>
  <si>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</si>
  <si>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</si>
  <si>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</si>
  <si>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</si>
  <si>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</si>
  <si>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</si>
  <si>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</si>
  <si>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</si>
  <si>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</si>
  <si>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</si>
  <si>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</si>
  <si>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</si>
  <si>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</si>
  <si>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</si>
  <si>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</si>
  <si>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</si>
  <si>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</si>
  <si>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</si>
  <si>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</si>
  <si>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</si>
  <si>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</si>
  <si>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</si>
  <si>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</si>
  <si>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</si>
  <si>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</si>
  <si>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</si>
  <si>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</si>
  <si>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</si>
  <si>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</si>
  <si>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</si>
  <si>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</si>
  <si>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</si>
  <si>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</si>
  <si>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</si>
  <si>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</si>
  <si>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</si>
  <si>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</si>
  <si>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</si>
  <si>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</si>
  <si>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</si>
  <si>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</si>
  <si>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</si>
  <si>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</si>
  <si>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</si>
  <si>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</si>
  <si>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</si>
  <si>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</si>
  <si>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</si>
  <si>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</si>
  <si>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</si>
  <si>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</si>
  <si>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</si>
  <si>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</si>
  <si>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</si>
  <si>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</si>
  <si>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</si>
  <si>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</si>
  <si>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</si>
  <si>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</si>
  <si>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</si>
  <si>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</si>
  <si>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</si>
  <si>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</si>
  <si>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</si>
  <si>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</si>
  <si>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</si>
  <si>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</si>
  <si>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</si>
  <si>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</si>
  <si>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</si>
  <si>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</si>
  <si>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</si>
  <si>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</si>
  <si>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</si>
  <si>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</si>
  <si>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</si>
  <si>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</si>
  <si>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</si>
  <si>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</si>
  <si>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</si>
  <si>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</si>
  <si>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</si>
  <si>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</si>
  <si>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</si>
  <si>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</si>
  <si>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</si>
  <si>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</si>
  <si>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</si>
  <si>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</si>
  <si>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</si>
  <si>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</si>
  <si>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</si>
  <si>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</si>
  <si>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</si>
  <si>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</si>
  <si>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</si>
  <si>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</si>
  <si>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</si>
  <si>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</si>
  <si>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</si>
  <si>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</si>
  <si>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</si>
  <si>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</si>
  <si>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</si>
  <si>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</si>
  <si>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</si>
  <si>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</si>
  <si>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</si>
  <si>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</si>
  <si>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</si>
  <si>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</si>
  <si>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</si>
  <si>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</si>
  <si>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</si>
  <si>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</si>
  <si>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</si>
  <si>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</si>
  <si>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</si>
  <si>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</si>
  <si>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</si>
  <si>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</si>
  <si>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</si>
  <si>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</si>
  <si>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</si>
  <si>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</si>
  <si>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</si>
  <si>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</si>
  <si>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</si>
  <si>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</si>
  <si>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</si>
  <si>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</si>
  <si>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</si>
  <si>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</si>
  <si>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</si>
  <si>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</si>
  <si>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</si>
  <si>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</si>
  <si>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</si>
  <si>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</si>
  <si>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</si>
  <si>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</si>
  <si>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</si>
  <si>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</si>
  <si>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</si>
  <si>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</si>
  <si>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</si>
  <si>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</si>
  <si>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</si>
  <si>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</si>
  <si>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</si>
  <si>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</si>
  <si>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</si>
  <si>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</si>
  <si>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</si>
  <si>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</si>
  <si>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</si>
  <si>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</si>
  <si>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</si>
  <si>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</si>
  <si>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</si>
  <si>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</si>
  <si>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</si>
  <si>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</si>
  <si>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</si>
  <si>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</si>
  <si>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</si>
  <si>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</si>
  <si>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</si>
  <si>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</si>
  <si>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</si>
  <si>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</si>
  <si>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</si>
  <si>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</si>
  <si>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</si>
  <si>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</si>
  <si>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</si>
  <si>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</si>
  <si>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</si>
  <si>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</si>
  <si>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</si>
  <si>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</si>
  <si>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</si>
  <si>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</si>
  <si>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</si>
  <si>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</si>
  <si>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</si>
  <si>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</si>
  <si>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</si>
  <si>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</si>
  <si>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</si>
  <si>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</si>
  <si>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</si>
  <si>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</si>
  <si>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</si>
  <si>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</si>
  <si>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</si>
  <si>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</si>
  <si>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</si>
  <si>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</si>
  <si>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</si>
  <si>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</si>
  <si>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</si>
  <si>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</si>
  <si>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</si>
  <si>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</si>
  <si>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</si>
  <si>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</si>
  <si>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</si>
  <si>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</si>
  <si>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</si>
  <si>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</si>
  <si>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</si>
  <si>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</si>
  <si>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</si>
  <si>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</si>
  <si>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</si>
  <si>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</si>
  <si>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</si>
  <si>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</si>
  <si>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</si>
  <si>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</si>
  <si>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</si>
  <si>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</si>
  <si>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</si>
  <si>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</si>
  <si>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</si>
  <si>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</si>
  <si>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</si>
  <si>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</si>
  <si>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</si>
  <si>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</si>
  <si>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</si>
  <si>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</si>
  <si>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</si>
  <si>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</si>
  <si>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</si>
  <si>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</si>
  <si>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</si>
  <si>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</si>
  <si>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</si>
  <si>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</si>
  <si>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</si>
  <si>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</si>
  <si>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</si>
  <si>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</si>
  <si>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</si>
  <si>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</si>
  <si>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</si>
  <si>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</si>
  <si>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</si>
  <si>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</si>
  <si>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</si>
  <si>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</si>
  <si>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</si>
  <si>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</si>
  <si>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</si>
  <si>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</si>
  <si>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</si>
  <si>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</si>
  <si>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</si>
  <si>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</si>
  <si>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</si>
  <si>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</si>
  <si>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</si>
  <si>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</si>
  <si>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</si>
  <si>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</si>
  <si>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</si>
  <si>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</si>
  <si>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</si>
  <si>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</si>
  <si>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</si>
  <si>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</si>
  <si>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</si>
  <si>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</si>
  <si>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</si>
  <si>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</si>
  <si>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</si>
  <si>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</si>
  <si>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</si>
  <si>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</si>
  <si>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</si>
  <si>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</si>
  <si>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</si>
  <si>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</si>
  <si>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</si>
  <si>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</si>
  <si>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</si>
  <si>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</si>
  <si>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</si>
  <si>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</si>
  <si>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</si>
  <si>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</si>
  <si>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</si>
  <si>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</si>
  <si>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</si>
  <si>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</si>
  <si>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</si>
  <si>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</si>
  <si>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</si>
  <si>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</si>
  <si>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</si>
  <si>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</si>
  <si>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</si>
  <si>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</si>
  <si>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</si>
  <si>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</si>
  <si>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</si>
  <si>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</si>
  <si>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</si>
  <si>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</si>
  <si>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</si>
  <si>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</si>
  <si>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</si>
  <si>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</si>
  <si>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</si>
  <si>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</si>
  <si>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</si>
  <si>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</si>
  <si>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</si>
  <si>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</si>
  <si>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</si>
  <si>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</si>
  <si>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</si>
  <si>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</si>
  <si>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</si>
  <si>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</si>
  <si>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</si>
  <si>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</si>
  <si>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</si>
  <si>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</si>
  <si>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</si>
  <si>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</si>
  <si>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</si>
  <si>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</si>
  <si>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</si>
  <si>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</si>
  <si>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</si>
  <si>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</si>
  <si>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</si>
  <si>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</si>
  <si>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</si>
  <si>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</si>
  <si>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</si>
  <si>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</si>
  <si>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</si>
  <si>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</si>
  <si>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</si>
  <si>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</si>
  <si>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</si>
  <si>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</si>
  <si>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</si>
  <si>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</si>
  <si>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</si>
  <si>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</si>
  <si>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</si>
  <si>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</si>
  <si>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</si>
  <si>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</si>
  <si>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</si>
  <si>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</si>
  <si>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</si>
  <si>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</si>
  <si>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</si>
  <si>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</si>
  <si>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</si>
  <si>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</si>
  <si>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</si>
  <si>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</si>
  <si>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</si>
  <si>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</si>
  <si>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</si>
  <si>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</si>
  <si>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</si>
  <si>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</si>
  <si>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</si>
  <si>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</si>
  <si>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</si>
  <si>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</si>
  <si>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</si>
  <si>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</si>
  <si>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</si>
  <si>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</si>
  <si>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</si>
  <si>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</si>
  <si>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</si>
  <si>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</si>
  <si>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</si>
  <si>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</si>
  <si>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</si>
  <si>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</si>
  <si>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</si>
  <si>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</si>
  <si>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</si>
  <si>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</si>
  <si>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</si>
  <si>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</si>
  <si>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</si>
  <si>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</si>
  <si>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</si>
  <si>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</si>
  <si>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</si>
  <si>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</si>
  <si>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</si>
  <si>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</si>
  <si>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</si>
  <si>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</si>
  <si>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</si>
  <si>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</si>
  <si>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</si>
  <si>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</si>
  <si>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</si>
  <si>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</si>
  <si>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</si>
  <si>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</si>
  <si>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</si>
  <si>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</si>
  <si>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</si>
  <si>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</si>
  <si>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</si>
  <si>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</si>
  <si>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</si>
  <si>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</si>
  <si>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</si>
  <si>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</si>
  <si>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</si>
  <si>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</si>
  <si>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</si>
  <si>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</si>
  <si>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</si>
  <si>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</si>
  <si>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</si>
  <si>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</si>
  <si>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</si>
  <si>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</si>
  <si>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</si>
  <si>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</si>
  <si>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</si>
  <si>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</si>
  <si>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</si>
  <si>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</si>
  <si>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</si>
  <si>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</si>
  <si>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</si>
  <si>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</si>
  <si>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</si>
  <si>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</si>
  <si>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</si>
  <si>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</si>
  <si>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</si>
  <si>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</si>
  <si>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</si>
  <si>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</si>
  <si>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</si>
  <si>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</si>
  <si>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</si>
  <si>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</si>
  <si>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</si>
  <si>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</si>
  <si>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</si>
  <si>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</si>
  <si>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</si>
  <si>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</si>
  <si>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</si>
  <si>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</si>
  <si>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</si>
  <si>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</si>
  <si>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</si>
  <si>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</si>
  <si>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</si>
  <si>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</si>
  <si>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</si>
  <si>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</si>
  <si>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</si>
  <si>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</si>
  <si>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</si>
  <si>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</si>
  <si>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</si>
  <si>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</si>
  <si>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</si>
  <si>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</si>
  <si>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</si>
  <si>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</si>
  <si>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</si>
  <si>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</si>
  <si>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</si>
  <si>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</si>
  <si>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</si>
  <si>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</si>
  <si>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</si>
  <si>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</si>
  <si>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</si>
  <si>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</si>
  <si>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</si>
  <si>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</si>
  <si>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</si>
  <si>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</si>
  <si>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</si>
  <si>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</si>
  <si>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</si>
  <si>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</si>
  <si>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</si>
  <si>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</si>
  <si>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</si>
  <si>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</si>
  <si>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</si>
  <si>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</si>
  <si>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</si>
  <si>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</si>
  <si>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</si>
  <si>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</si>
  <si>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</si>
  <si>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</si>
  <si>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</si>
  <si>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</si>
  <si>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</si>
  <si>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</si>
  <si>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</si>
  <si>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</si>
  <si>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</si>
  <si>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</si>
  <si>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</si>
  <si>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</si>
  <si>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</si>
  <si>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</si>
  <si>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</si>
  <si>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</si>
  <si>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</si>
  <si>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</si>
  <si>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</si>
  <si>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</si>
  <si>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</si>
  <si>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</si>
  <si>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</si>
  <si>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</si>
  <si>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</si>
  <si>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</si>
  <si>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</si>
  <si>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</si>
  <si>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</si>
  <si>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</si>
  <si>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</si>
  <si>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</si>
  <si>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</si>
  <si>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</si>
  <si>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</si>
  <si>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</si>
  <si>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</si>
  <si>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</si>
  <si>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</si>
  <si>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</si>
  <si>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</si>
  <si>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</si>
  <si>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</si>
  <si>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</si>
  <si>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</si>
  <si>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</si>
  <si>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</si>
  <si>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</si>
  <si>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</si>
  <si>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</si>
  <si>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</si>
  <si>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</si>
  <si>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</si>
  <si>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</si>
  <si>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</si>
  <si>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</si>
  <si>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</si>
  <si>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</si>
  <si>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</si>
  <si>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</si>
  <si>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</si>
  <si>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</si>
  <si>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</si>
  <si>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</si>
  <si>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</si>
  <si>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</si>
  <si>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</si>
  <si>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</si>
  <si>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</si>
  <si>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</si>
  <si>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</si>
  <si>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</si>
  <si>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</si>
  <si>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</si>
  <si>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</si>
  <si>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</si>
  <si>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</si>
  <si>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</si>
  <si>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</si>
  <si>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</si>
  <si>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</si>
  <si>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</si>
  <si>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</si>
  <si>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</si>
  <si>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</si>
  <si>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</si>
  <si>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</si>
  <si>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</si>
  <si>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</si>
  <si>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</si>
  <si>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</si>
  <si>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</si>
  <si>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</si>
  <si>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</si>
  <si>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</si>
  <si>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</si>
  <si>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</si>
  <si>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</si>
  <si>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</si>
  <si>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</si>
  <si>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</si>
  <si>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</si>
  <si>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</si>
  <si>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</si>
  <si>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</si>
  <si>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</si>
  <si>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</si>
  <si>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</si>
  <si>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</si>
  <si>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</si>
  <si>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</si>
  <si>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</si>
  <si>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</si>
  <si>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</si>
  <si>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</si>
  <si>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</si>
  <si>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</si>
  <si>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</si>
  <si>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</si>
  <si>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</si>
  <si>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</si>
  <si>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</si>
  <si>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</si>
  <si>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</si>
  <si>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</si>
  <si>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</si>
  <si>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</si>
  <si>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</si>
  <si>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</si>
  <si>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</si>
  <si>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</si>
  <si>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</si>
  <si>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</si>
  <si>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</si>
  <si>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</si>
  <si>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</si>
  <si>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</si>
  <si>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</si>
  <si>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</si>
  <si>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</si>
  <si>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</si>
  <si>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</si>
  <si>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</si>
  <si>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</si>
  <si>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</si>
  <si>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</si>
  <si>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</si>
  <si>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</si>
  <si>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</si>
  <si>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</si>
  <si>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</si>
  <si>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</si>
  <si>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</si>
  <si>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</si>
  <si>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</si>
  <si>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</si>
  <si>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</si>
  <si>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</si>
  <si>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</si>
  <si>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</si>
  <si>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</si>
  <si>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</si>
  <si>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</si>
  <si>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</si>
  <si>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</si>
  <si>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</si>
  <si>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</si>
  <si>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</si>
  <si>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</si>
  <si>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</si>
  <si>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</si>
  <si>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</si>
  <si>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</si>
  <si>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</si>
  <si>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</si>
  <si>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</si>
  <si>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</si>
  <si>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</si>
  <si>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</si>
  <si>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</si>
  <si>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</si>
  <si>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</si>
  <si>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</si>
  <si>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</si>
  <si>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</si>
  <si>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</si>
  <si>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</si>
  <si>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</si>
  <si>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</si>
  <si>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</si>
  <si>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</si>
  <si>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</si>
  <si>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</si>
  <si>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</si>
  <si>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</si>
  <si>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</si>
  <si>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</si>
  <si>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</si>
  <si>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</si>
  <si>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</si>
  <si>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</si>
  <si>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</si>
  <si>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</si>
  <si>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</si>
  <si>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</si>
  <si>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</si>
  <si>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</si>
  <si>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</si>
  <si>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</si>
  <si>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</si>
  <si>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</si>
  <si>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</si>
  <si>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</si>
  <si>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</si>
  <si>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</si>
  <si>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</si>
  <si>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</si>
  <si>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</si>
  <si>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</si>
  <si>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</si>
  <si>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</si>
  <si>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</si>
  <si>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</si>
  <si>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</si>
  <si>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</si>
  <si>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</si>
  <si>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</si>
  <si>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</si>
  <si>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</si>
  <si>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</si>
  <si>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</si>
  <si>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</si>
  <si>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</si>
  <si>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</si>
  <si>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</si>
  <si>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</si>
  <si>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</si>
  <si>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</si>
  <si>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</si>
  <si>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</si>
  <si>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</si>
  <si>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</si>
  <si>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</si>
  <si>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</si>
  <si>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</si>
  <si>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</si>
  <si>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</si>
  <si>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</si>
  <si>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</si>
  <si>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</si>
  <si>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</si>
  <si>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</si>
  <si>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</si>
  <si>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</si>
  <si>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</si>
  <si>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</si>
  <si>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</si>
  <si>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</si>
  <si>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</si>
  <si>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</si>
  <si>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</si>
  <si>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</si>
  <si>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</si>
  <si>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</si>
  <si>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</si>
  <si>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</si>
  <si>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</si>
  <si>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</si>
  <si>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</si>
  <si>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</si>
  <si>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</si>
  <si>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</si>
  <si>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</si>
  <si>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</si>
  <si>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</si>
  <si>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</si>
  <si>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</si>
  <si>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</si>
  <si>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</si>
  <si>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</si>
  <si>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</si>
  <si>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</si>
  <si>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</si>
  <si>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</si>
  <si>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</si>
  <si>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</si>
  <si>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</si>
  <si>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</si>
  <si>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</si>
  <si>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</si>
  <si>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</si>
  <si>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</si>
  <si>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</si>
  <si>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</si>
  <si>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</si>
  <si>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</si>
  <si>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</si>
  <si>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</si>
  <si>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</si>
  <si>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</si>
  <si>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</si>
  <si>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</si>
  <si>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</si>
  <si>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</si>
  <si>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</si>
  <si>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</si>
  <si>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</si>
  <si>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</si>
  <si>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</si>
  <si>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</si>
  <si>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</si>
  <si>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</si>
  <si>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</si>
  <si>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</si>
  <si>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</si>
  <si>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</si>
  <si>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</si>
  <si>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</si>
  <si>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</si>
  <si>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</si>
  <si>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</si>
  <si>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</si>
  <si>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</si>
  <si>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</si>
  <si>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</si>
  <si>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</si>
  <si>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</si>
  <si>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</si>
  <si>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</si>
  <si>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</si>
  <si>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</si>
  <si>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</si>
  <si>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</si>
  <si>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</si>
  <si>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</si>
  <si>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</si>
  <si>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</si>
  <si>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</si>
  <si>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</si>
  <si>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</si>
  <si>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</si>
  <si>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</si>
  <si>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</si>
  <si>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</si>
  <si>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</si>
  <si>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</si>
  <si>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</si>
  <si>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</si>
  <si>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</si>
  <si>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</si>
  <si>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</si>
  <si>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</si>
  <si>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</si>
  <si>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</si>
  <si>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</si>
  <si>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</si>
  <si>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</si>
  <si>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</si>
  <si>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</si>
  <si>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</si>
  <si>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</si>
  <si>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</si>
  <si>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</si>
  <si>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</si>
  <si>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</si>
  <si>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</si>
  <si>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</si>
  <si>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</si>
  <si>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</si>
  <si>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</si>
  <si>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</si>
  <si>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</si>
  <si>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</si>
  <si>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</si>
  <si>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</si>
  <si>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</si>
  <si>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</si>
  <si>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</si>
  <si>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</si>
  <si>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</si>
  <si>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</si>
  <si>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</si>
  <si>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</si>
  <si>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</si>
  <si>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</si>
  <si>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</si>
  <si>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</si>
  <si>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</si>
  <si>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</si>
  <si>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</si>
  <si>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</si>
  <si>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</si>
  <si>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</si>
  <si>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</si>
  <si>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</si>
  <si>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</si>
  <si>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</si>
  <si>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</si>
  <si>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</si>
  <si>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</si>
  <si>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</si>
  <si>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</si>
  <si>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</si>
  <si>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</si>
  <si>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</si>
  <si>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</si>
  <si>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</si>
  <si>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</si>
  <si>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</si>
  <si>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</si>
  <si>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</si>
  <si>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</si>
  <si>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</si>
  <si>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</si>
  <si>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</si>
  <si>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</si>
  <si>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</si>
  <si>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</si>
  <si>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</si>
  <si>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</si>
  <si>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</si>
  <si>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</si>
  <si>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</si>
  <si>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</si>
  <si>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</si>
  <si>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</si>
  <si>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</si>
  <si>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</si>
  <si>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</si>
  <si>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</si>
  <si>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</si>
  <si>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</si>
  <si>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</si>
  <si>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</si>
  <si>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</si>
  <si>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</si>
  <si>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</si>
  <si>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</si>
  <si>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</si>
  <si>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</si>
  <si>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</si>
  <si>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</si>
  <si>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</si>
  <si>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</si>
  <si>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</si>
  <si>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</si>
  <si>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</si>
  <si>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</si>
  <si>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</si>
  <si>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</si>
  <si>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</si>
  <si>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</si>
  <si>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</si>
  <si>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</si>
  <si>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</si>
  <si>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</si>
  <si>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</si>
  <si>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</si>
  <si>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</si>
  <si>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</si>
  <si>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</si>
  <si>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</si>
  <si>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</si>
  <si>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</si>
  <si>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</si>
  <si>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</si>
  <si>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</si>
  <si>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</si>
  <si>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</si>
  <si>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</si>
  <si>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</si>
  <si>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</si>
  <si>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</si>
  <si>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</si>
  <si>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</si>
  <si>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</si>
  <si>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</si>
  <si>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</si>
  <si>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</si>
  <si>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</si>
  <si>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</si>
  <si>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</si>
  <si>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</si>
  <si>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</si>
  <si>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</si>
  <si>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</si>
  <si>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</si>
  <si>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</si>
  <si>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</si>
  <si>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</si>
  <si>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</si>
  <si>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</si>
  <si>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</si>
  <si>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</si>
  <si>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</si>
  <si>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</si>
  <si>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</si>
  <si>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</si>
  <si>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</si>
  <si>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</si>
  <si>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</si>
  <si>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</si>
  <si>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</si>
  <si>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</si>
  <si>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</si>
  <si>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</si>
  <si>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</si>
  <si>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</si>
  <si>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</si>
  <si>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</si>
  <si>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</si>
  <si>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</si>
  <si>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</si>
  <si>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</si>
  <si>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</si>
  <si>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</si>
  <si>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</si>
  <si>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</si>
  <si>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</si>
  <si>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</si>
  <si>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</si>
  <si>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</si>
  <si>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</si>
  <si>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</si>
  <si>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</si>
  <si>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</si>
  <si>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</si>
  <si>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</si>
  <si>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</si>
  <si>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</si>
  <si>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</si>
  <si>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</si>
  <si>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</si>
  <si>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</si>
  <si>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</si>
  <si>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</si>
  <si>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</si>
  <si>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</si>
  <si>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</si>
  <si>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</si>
  <si>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</si>
  <si>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</si>
  <si>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</si>
  <si>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</si>
  <si>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</si>
  <si>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</si>
  <si>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</si>
  <si>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</si>
  <si>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</si>
  <si>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</si>
  <si>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</si>
  <si>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</si>
  <si>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</si>
  <si>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</si>
  <si>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</si>
  <si>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</si>
  <si>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</si>
  <si>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</si>
  <si>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</si>
  <si>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</si>
  <si>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</si>
  <si>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</si>
  <si>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</si>
  <si>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</si>
  <si>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</si>
  <si>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</si>
  <si>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</si>
  <si>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</si>
  <si>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</si>
  <si>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</si>
  <si>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</si>
  <si>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</si>
  <si>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</si>
  <si>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</si>
  <si>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</si>
  <si>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</si>
  <si>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</si>
  <si>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</si>
  <si>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</si>
  <si>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</si>
  <si>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</si>
  <si>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</si>
  <si>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</si>
  <si>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</si>
  <si>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</si>
  <si>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</si>
  <si>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</si>
  <si>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</si>
  <si>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</si>
  <si>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</si>
  <si>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</si>
  <si>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</si>
  <si>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</si>
  <si>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</si>
  <si>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</si>
  <si>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</si>
  <si>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</si>
  <si>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</si>
  <si>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</si>
  <si>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</si>
  <si>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</si>
  <si>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</si>
  <si>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</si>
  <si>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</si>
  <si>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</si>
  <si>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</si>
  <si>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</si>
  <si>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</si>
  <si>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</si>
  <si>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</si>
  <si>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</si>
  <si>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</si>
  <si>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</si>
  <si>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</si>
  <si>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</si>
  <si>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</si>
  <si>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</si>
  <si>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</si>
  <si>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</si>
  <si>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</si>
  <si>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</si>
  <si>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</si>
  <si>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</si>
  <si>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</si>
  <si>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</si>
  <si>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</si>
  <si>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</si>
  <si>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</si>
  <si>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</si>
  <si>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</si>
  <si>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</si>
  <si>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</si>
  <si>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</si>
  <si>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</si>
  <si>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</si>
  <si>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</si>
  <si>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</si>
  <si>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</si>
  <si>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</si>
  <si>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</si>
  <si>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</si>
  <si>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</si>
  <si>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</si>
  <si>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</si>
  <si>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</si>
  <si>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</si>
  <si>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</si>
  <si>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</si>
  <si>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</si>
  <si>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</si>
  <si>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</si>
  <si>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</si>
  <si>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</si>
  <si>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</si>
  <si>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</si>
  <si>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</si>
  <si>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</si>
  <si>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</si>
  <si>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</si>
  <si>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</si>
  <si>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</si>
  <si>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</si>
  <si>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</si>
  <si>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</si>
  <si>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</si>
  <si>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</si>
  <si>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</si>
  <si>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</si>
  <si>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</si>
  <si>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</si>
  <si>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</si>
  <si>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</si>
  <si>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</si>
  <si>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</si>
  <si>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</si>
  <si>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</si>
  <si>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</si>
  <si>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</si>
  <si>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</si>
  <si>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</si>
  <si>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</si>
  <si>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</si>
  <si>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</si>
  <si>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</si>
  <si>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</si>
  <si>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</si>
  <si>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</si>
  <si>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</si>
  <si>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</si>
  <si>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</si>
  <si>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</si>
  <si>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</si>
  <si>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</si>
  <si>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</si>
  <si>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</si>
  <si>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</si>
  <si>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</si>
  <si>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</si>
  <si>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</si>
  <si>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</si>
  <si>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</si>
  <si>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</si>
  <si>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</si>
  <si>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</si>
  <si>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</si>
  <si>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</si>
  <si>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</si>
  <si>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</si>
  <si>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</si>
  <si>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</si>
  <si>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</si>
  <si>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</si>
  <si>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</si>
  <si>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</si>
  <si>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</si>
  <si>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</si>
  <si>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</si>
  <si>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</si>
  <si>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</si>
  <si>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</si>
  <si>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</si>
  <si>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</si>
  <si>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</si>
  <si>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</si>
  <si>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</si>
  <si>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</si>
  <si>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</si>
  <si>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</si>
  <si>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</si>
  <si>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</si>
  <si>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</si>
  <si>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</si>
  <si>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</si>
  <si>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</si>
  <si>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</si>
  <si>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</si>
  <si>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</si>
  <si>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</si>
  <si>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</si>
  <si>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</si>
  <si>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</si>
  <si>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</si>
  <si>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</si>
  <si>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</si>
  <si>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</si>
  <si>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</si>
  <si>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</si>
  <si>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</si>
  <si>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</si>
  <si>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</si>
  <si>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</si>
  <si>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</si>
  <si>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</si>
  <si>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</si>
  <si>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</si>
  <si>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</si>
  <si>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</si>
  <si>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</si>
  <si>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</si>
  <si>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</si>
  <si>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</si>
  <si>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</si>
  <si>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</si>
  <si>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</si>
  <si>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</si>
  <si>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</si>
  <si>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</si>
  <si>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</si>
  <si>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</si>
  <si>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</si>
  <si>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</si>
  <si>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</si>
  <si>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</si>
  <si>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</si>
  <si>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</si>
  <si>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</si>
  <si>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</si>
  <si>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</si>
  <si>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</si>
  <si>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</si>
  <si>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</si>
  <si>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</si>
  <si>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</si>
  <si>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</si>
  <si>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</si>
  <si>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</si>
  <si>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</si>
  <si>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</si>
  <si>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</si>
  <si>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</si>
  <si>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</si>
  <si>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</si>
  <si>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</si>
  <si>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</si>
  <si>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</si>
  <si>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</si>
  <si>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</si>
  <si>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</si>
  <si>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</si>
  <si>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</si>
  <si>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</si>
  <si>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</si>
  <si>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</si>
  <si>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</si>
  <si>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</si>
  <si>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</si>
  <si>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</si>
  <si>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</si>
  <si>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</si>
  <si>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</si>
  <si>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</si>
  <si>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</si>
  <si>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</si>
  <si>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</si>
  <si>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</si>
  <si>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</si>
  <si>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</si>
  <si>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</si>
  <si>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</si>
  <si>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</si>
  <si>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</si>
  <si>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</si>
  <si>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</si>
  <si>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</si>
  <si>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</si>
  <si>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</si>
  <si>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</si>
  <si>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</si>
  <si>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</si>
  <si>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</si>
  <si>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</si>
  <si>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</si>
  <si>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</si>
  <si>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</si>
  <si>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</si>
  <si>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</si>
  <si>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</si>
  <si>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</si>
  <si>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</si>
  <si>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</si>
  <si>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</si>
  <si>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</si>
  <si>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</si>
  <si>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</si>
  <si>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</si>
  <si>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</si>
  <si>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</si>
  <si>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</si>
  <si>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</si>
  <si>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</si>
  <si>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</si>
  <si>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</si>
  <si>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</si>
  <si>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</si>
  <si>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</si>
  <si>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</si>
  <si>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</si>
  <si>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</si>
  <si>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</si>
  <si>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</si>
  <si>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</si>
  <si>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</si>
  <si>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</si>
  <si>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</si>
  <si>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</si>
  <si>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</si>
  <si>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</si>
  <si>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</si>
  <si>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</si>
  <si>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</si>
  <si>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</si>
  <si>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</si>
  <si>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</si>
  <si>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</si>
  <si>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</si>
  <si>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</si>
  <si>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</si>
  <si>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</si>
  <si>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</si>
  <si>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</si>
  <si>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</si>
  <si>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</si>
  <si>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</si>
  <si>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</si>
  <si>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</si>
  <si>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</si>
  <si>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</si>
  <si>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</si>
  <si>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</si>
  <si>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</si>
  <si>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</si>
  <si>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</si>
  <si>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</si>
  <si>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</si>
  <si>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</si>
  <si>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</si>
  <si>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</si>
  <si>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</si>
  <si>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</si>
  <si>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</si>
  <si>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</si>
  <si>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</si>
  <si>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</si>
  <si>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</si>
  <si>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</si>
  <si>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</si>
  <si>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</si>
  <si>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</si>
  <si>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</si>
  <si>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</si>
  <si>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</si>
  <si>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</si>
  <si>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</si>
  <si>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</si>
  <si>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</si>
  <si>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</si>
  <si>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</si>
  <si>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</si>
  <si>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</si>
  <si>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</si>
  <si>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</si>
  <si>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</si>
  <si>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</si>
  <si>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</si>
  <si>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</si>
  <si>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</si>
  <si>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</si>
  <si>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</si>
  <si>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</si>
  <si>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</si>
  <si>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</si>
  <si>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</si>
  <si>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</si>
  <si>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</si>
  <si>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</si>
  <si>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</si>
  <si>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</si>
  <si>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</si>
  <si>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</si>
  <si>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</si>
  <si>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</si>
  <si>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</si>
  <si>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</si>
  <si>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</si>
  <si>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</si>
  <si>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</si>
  <si>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</si>
  <si>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</si>
  <si>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</si>
  <si>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</si>
  <si>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</si>
  <si>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</si>
  <si>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</si>
  <si>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</si>
  <si>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</si>
  <si>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</si>
  <si>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</si>
  <si>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</si>
  <si>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</si>
  <si>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</si>
  <si>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</si>
  <si>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</si>
  <si>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</si>
  <si>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</si>
  <si>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</si>
  <si>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</si>
  <si>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</si>
  <si>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</si>
  <si>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</si>
  <si>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</si>
  <si>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</si>
  <si>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</si>
  <si>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</si>
  <si>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</si>
  <si>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</si>
  <si>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</si>
  <si>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</si>
  <si>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</si>
  <si>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</si>
  <si>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</si>
  <si>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</si>
  <si>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</si>
  <si>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</si>
  <si>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</si>
  <si>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</si>
  <si>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</si>
  <si>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</si>
  <si>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</si>
  <si>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</si>
  <si>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</si>
  <si>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</si>
  <si>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</si>
  <si>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</si>
  <si>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</si>
  <si>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</si>
  <si>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</si>
  <si>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</si>
  <si>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</si>
  <si>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</si>
  <si>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</si>
  <si>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</si>
  <si>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</si>
  <si>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</si>
  <si>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</si>
  <si>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</si>
  <si>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</si>
  <si>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</si>
  <si>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</si>
  <si>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</si>
  <si>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</si>
  <si>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</si>
  <si>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</si>
  <si>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</si>
  <si>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</si>
  <si>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</si>
  <si>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</si>
  <si>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</si>
  <si>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</si>
  <si>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</si>
  <si>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</si>
  <si>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</si>
  <si>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</si>
  <si>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</si>
  <si>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</si>
  <si>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</si>
  <si>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</si>
  <si>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</si>
  <si>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</si>
  <si>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</si>
  <si>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</si>
  <si>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</si>
  <si>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</si>
  <si>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</si>
  <si>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</si>
  <si>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</si>
  <si>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</si>
  <si>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</si>
  <si>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</si>
  <si>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</si>
  <si>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</si>
  <si>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</si>
  <si>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</si>
  <si>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</si>
  <si>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</si>
  <si>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</si>
  <si>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</si>
  <si>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</si>
  <si>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</si>
  <si>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</si>
  <si>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</si>
  <si>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</si>
  <si>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</si>
  <si>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</si>
  <si>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</si>
  <si>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</si>
  <si>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</si>
  <si>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</si>
  <si>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</si>
  <si>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</si>
  <si>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</si>
  <si>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</si>
  <si>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</si>
  <si>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</si>
  <si>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</si>
  <si>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</si>
  <si>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</si>
  <si>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</si>
  <si>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</si>
  <si>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</si>
  <si>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</si>
  <si>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</si>
  <si>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</si>
  <si>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</si>
  <si>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</si>
  <si>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</si>
  <si>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</si>
  <si>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</si>
  <si>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</si>
  <si>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</si>
  <si>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</si>
  <si>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</si>
  <si>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</si>
  <si>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</si>
  <si>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</si>
  <si>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</si>
  <si>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</si>
  <si>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</si>
  <si>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</si>
  <si>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</si>
  <si>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</si>
  <si>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</si>
  <si>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</si>
  <si>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</si>
  <si>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</si>
  <si>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</si>
  <si>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</si>
  <si>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</si>
  <si>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</si>
  <si>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</si>
  <si>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</si>
  <si>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</si>
  <si>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</si>
  <si>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</si>
  <si>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</si>
  <si>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</si>
  <si>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</si>
  <si>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</si>
  <si>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</si>
  <si>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</si>
  <si>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</si>
  <si>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</si>
  <si>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</si>
  <si>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</si>
  <si>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</si>
  <si>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</si>
  <si>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</si>
  <si>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</si>
  <si>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</si>
  <si>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</si>
  <si>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</si>
  <si>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</si>
  <si>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</si>
  <si>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</si>
  <si>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</si>
  <si>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</si>
  <si>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</si>
  <si>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</si>
  <si>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</si>
  <si>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</si>
  <si>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</si>
  <si>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</si>
  <si>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</si>
  <si>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</si>
  <si>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</si>
  <si>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</si>
  <si>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</si>
  <si>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</si>
  <si>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</si>
  <si>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</si>
  <si>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</si>
  <si>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</si>
  <si>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</si>
  <si>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</si>
  <si>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</si>
  <si>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</si>
  <si>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</si>
  <si>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</si>
  <si>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</si>
  <si>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</si>
  <si>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</si>
  <si>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</si>
  <si>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</si>
  <si>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</si>
  <si>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</si>
  <si>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</si>
  <si>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</si>
  <si>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</si>
  <si>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</si>
  <si>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</si>
  <si>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</si>
  <si>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</si>
  <si>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</si>
  <si>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</si>
  <si>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</si>
  <si>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</si>
  <si>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</si>
  <si>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</si>
  <si>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</si>
  <si>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</si>
  <si>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</si>
  <si>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</si>
  <si>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</si>
  <si>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</si>
  <si>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</si>
  <si>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</si>
  <si>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</si>
  <si>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</si>
  <si>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</si>
  <si>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</si>
  <si>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</si>
  <si>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</si>
  <si>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</si>
  <si>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</si>
  <si>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</si>
  <si>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</si>
  <si>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</si>
  <si>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</si>
  <si>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</si>
  <si>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</si>
  <si>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</si>
  <si>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</si>
  <si>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</si>
  <si>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</si>
  <si>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</si>
  <si>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</si>
  <si>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</si>
  <si>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</si>
  <si>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</si>
  <si>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</si>
  <si>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</si>
  <si>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</si>
  <si>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</si>
  <si>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</si>
  <si>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</si>
  <si>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</si>
  <si>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</si>
  <si>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</si>
  <si>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</si>
  <si>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</si>
  <si>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</si>
  <si>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</si>
  <si>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</si>
  <si>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</si>
  <si>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</si>
  <si>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</si>
  <si>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</si>
  <si>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</si>
  <si>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</si>
  <si>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</si>
  <si>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</si>
  <si>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</si>
  <si>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</si>
  <si>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</si>
  <si>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</si>
  <si>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</si>
  <si>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</si>
  <si>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</si>
  <si>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</si>
  <si>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</si>
  <si>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</si>
  <si>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</si>
  <si>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</si>
  <si>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</si>
  <si>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</si>
  <si>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</si>
  <si>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</si>
  <si>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</si>
  <si>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</si>
  <si>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</si>
  <si>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</si>
  <si>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</si>
  <si>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</si>
  <si>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</si>
  <si>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</si>
  <si>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</si>
  <si>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</si>
  <si>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</si>
  <si>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</si>
  <si>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</si>
  <si>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</si>
  <si>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</si>
  <si>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</si>
  <si>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</si>
  <si>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</si>
  <si>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</si>
  <si>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</si>
  <si>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</si>
  <si>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</si>
  <si>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</si>
  <si>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</si>
  <si>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</si>
  <si>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</si>
  <si>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</si>
  <si>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</si>
  <si>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</si>
  <si>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</si>
  <si>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</si>
  <si>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</si>
  <si>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</si>
  <si>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</si>
  <si>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</si>
  <si>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</si>
  <si>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</si>
  <si>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</si>
  <si>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</si>
  <si>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</si>
  <si>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</si>
  <si>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</si>
  <si>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</si>
  <si>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</si>
  <si>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</si>
  <si>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</si>
  <si>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</si>
  <si>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</si>
  <si>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</si>
  <si>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</si>
  <si>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</si>
  <si>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</si>
  <si>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</si>
  <si>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</si>
  <si>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</si>
  <si>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</si>
  <si>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</si>
  <si>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</si>
  <si>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</si>
  <si>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</si>
  <si>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</si>
  <si>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</si>
  <si>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</si>
  <si>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</si>
  <si>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</si>
  <si>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</si>
  <si>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</si>
  <si>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</si>
  <si>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</si>
  <si>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</si>
  <si>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</si>
  <si>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</si>
  <si>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</si>
  <si>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</si>
  <si>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</si>
  <si>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</si>
  <si>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</si>
  <si>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</si>
  <si>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</si>
  <si>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</si>
  <si>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</si>
  <si>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</si>
  <si>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</si>
  <si>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</si>
  <si>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</si>
  <si>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</si>
  <si>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</si>
  <si>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</si>
  <si>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</si>
  <si>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</si>
  <si>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</si>
  <si>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</si>
  <si>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</si>
  <si>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</si>
  <si>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</si>
  <si>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</si>
  <si>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</si>
  <si>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</si>
  <si>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</si>
  <si>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</si>
  <si>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</si>
  <si>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</si>
  <si>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</si>
  <si>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</si>
  <si>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</si>
  <si>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</si>
  <si>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</si>
  <si>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</si>
  <si>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</si>
  <si>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</si>
  <si>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</si>
  <si>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</si>
  <si>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</si>
  <si>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</si>
  <si>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</si>
  <si>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</si>
  <si>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</si>
  <si>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</si>
  <si>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</si>
  <si>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</si>
  <si>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</si>
  <si>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</si>
  <si>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</si>
  <si>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</si>
  <si>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</si>
  <si>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</si>
  <si>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</si>
  <si>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</si>
  <si>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</si>
  <si>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</si>
  <si>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</si>
  <si>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</si>
  <si>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</si>
  <si>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</si>
  <si>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</si>
  <si>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</si>
  <si>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</si>
  <si>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</si>
  <si>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</si>
  <si>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</si>
  <si>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</si>
  <si>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</si>
  <si>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</si>
  <si>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</si>
  <si>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</si>
  <si>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</si>
  <si>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</si>
  <si>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</si>
  <si>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</si>
  <si>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</si>
  <si>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</si>
  <si>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</si>
  <si>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</si>
  <si>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</si>
  <si>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</si>
  <si>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</si>
  <si>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</si>
  <si>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</si>
  <si>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</si>
  <si>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</si>
  <si>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</si>
  <si>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</si>
  <si>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</si>
  <si>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</si>
  <si>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</si>
  <si>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</si>
  <si>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</si>
  <si>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</si>
  <si>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</si>
  <si>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</si>
  <si>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</si>
  <si>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</si>
  <si>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</si>
  <si>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</si>
  <si>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</si>
  <si>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</si>
  <si>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</si>
  <si>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</si>
  <si>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</si>
  <si>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</si>
  <si>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</si>
  <si>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</si>
  <si>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</si>
  <si>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</si>
  <si>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</si>
  <si>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</si>
  <si>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</si>
  <si>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</si>
  <si>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</si>
  <si>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</si>
  <si>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</si>
  <si>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</si>
  <si>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</si>
  <si>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</si>
  <si>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</si>
  <si>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</si>
  <si>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</si>
  <si>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</si>
  <si>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</si>
  <si>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</si>
  <si>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</si>
  <si>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</si>
  <si>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</si>
  <si>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</si>
  <si>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</si>
  <si>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</si>
  <si>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</si>
  <si>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</si>
  <si>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</si>
  <si>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</si>
  <si>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</si>
  <si>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</si>
  <si>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</si>
  <si>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</si>
  <si>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</si>
  <si>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</si>
  <si>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</si>
  <si>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</si>
  <si>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</si>
  <si>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</si>
  <si>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</si>
  <si>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</si>
  <si>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</si>
  <si>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</si>
  <si>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</si>
  <si>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</si>
  <si>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</si>
  <si>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</si>
  <si>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</si>
  <si>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</si>
  <si>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</si>
  <si>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</si>
  <si>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</si>
  <si>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</si>
  <si>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</si>
  <si>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</si>
  <si>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</si>
  <si>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</si>
  <si>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</si>
  <si>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</si>
  <si>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</si>
  <si>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</si>
  <si>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</si>
  <si>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</si>
  <si>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</si>
  <si>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</si>
  <si>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</si>
  <si>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</si>
  <si>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</si>
  <si>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</si>
  <si>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</si>
  <si>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</si>
  <si>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</si>
  <si>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</si>
  <si>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</si>
  <si>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</si>
  <si>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</si>
  <si>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</si>
  <si>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</si>
  <si>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</si>
  <si>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</si>
  <si>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</si>
  <si>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</si>
  <si>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</si>
  <si>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</si>
  <si>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</si>
  <si>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</si>
  <si>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</si>
  <si>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</si>
  <si>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</si>
  <si>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</si>
  <si>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</si>
  <si>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</si>
  <si>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</si>
  <si>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</si>
  <si>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</si>
  <si>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</si>
  <si>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</si>
  <si>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</si>
  <si>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</si>
  <si>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</si>
  <si>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</si>
  <si>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</si>
  <si>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</si>
  <si>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</si>
  <si>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</si>
  <si>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</si>
  <si>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</si>
  <si>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</si>
  <si>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</si>
  <si>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</si>
  <si>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</si>
  <si>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</si>
  <si>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</si>
  <si>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</si>
  <si>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</si>
  <si>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</si>
  <si>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</si>
  <si>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</si>
  <si>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</si>
  <si>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</si>
  <si>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</si>
  <si>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</si>
  <si>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</si>
  <si>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</si>
  <si>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</si>
  <si>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</si>
  <si>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</si>
  <si>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</si>
  <si>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</si>
  <si>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</si>
  <si>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</si>
  <si>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</si>
  <si>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</si>
  <si>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</si>
  <si>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</si>
  <si>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</si>
  <si>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</si>
  <si>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</si>
  <si>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</si>
  <si>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</si>
  <si>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</si>
  <si>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</si>
  <si>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</si>
  <si>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</si>
  <si>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</si>
  <si>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</si>
  <si>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</si>
  <si>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</si>
  <si>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</si>
  <si>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</si>
  <si>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</si>
  <si>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</si>
  <si>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</si>
  <si>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</si>
  <si>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</si>
  <si>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</si>
  <si>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</si>
  <si>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</si>
  <si>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</si>
  <si>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</si>
  <si>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</si>
  <si>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</si>
  <si>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</si>
  <si>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</si>
  <si>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</si>
  <si>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</si>
  <si>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</si>
  <si>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</si>
  <si>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</si>
  <si>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</si>
  <si>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</si>
  <si>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</si>
  <si>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</si>
  <si>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</si>
  <si>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</si>
  <si>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</si>
  <si>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</si>
  <si>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</si>
  <si>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</si>
  <si>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</si>
  <si>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</si>
  <si>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</si>
  <si>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</si>
  <si>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</si>
  <si>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</si>
  <si>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</si>
  <si>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</si>
  <si>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</si>
  <si>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</si>
  <si>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</si>
  <si>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</si>
  <si>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</si>
  <si>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</si>
  <si>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</si>
  <si>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</si>
  <si>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</si>
  <si>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</si>
  <si>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</si>
  <si>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</si>
  <si>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</si>
  <si>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</si>
  <si>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</si>
  <si>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</si>
  <si>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</si>
  <si>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</si>
  <si>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</si>
  <si>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</si>
  <si>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</si>
  <si>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</si>
  <si>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</si>
  <si>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</si>
  <si>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</si>
  <si>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</si>
  <si>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</si>
  <si>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</si>
  <si>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</si>
  <si>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</si>
  <si>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</si>
  <si>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</si>
  <si>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</si>
  <si>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</si>
  <si>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</si>
  <si>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</si>
  <si>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</si>
  <si>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</si>
  <si>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</si>
  <si>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</si>
  <si>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</si>
  <si>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</si>
  <si>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</si>
  <si>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</si>
  <si>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</si>
  <si>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</si>
  <si>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</si>
  <si>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</si>
  <si>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</si>
  <si>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</si>
  <si>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</si>
  <si>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</si>
  <si>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</si>
  <si>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</si>
  <si>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</si>
  <si>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</si>
  <si>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</si>
  <si>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</si>
  <si>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</si>
  <si>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</si>
  <si>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</si>
  <si>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</si>
  <si>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</si>
  <si>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</si>
  <si>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</si>
  <si>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</si>
  <si>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</si>
  <si>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</si>
  <si>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</si>
  <si>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</si>
  <si>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</si>
  <si>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</si>
  <si>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</si>
  <si>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</si>
  <si>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</si>
  <si>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</si>
  <si>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</si>
  <si>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</si>
  <si>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</si>
  <si>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</si>
  <si>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</si>
  <si>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</si>
  <si>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</si>
  <si>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</si>
  <si>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</si>
  <si>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</si>
  <si>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</si>
  <si>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</si>
  <si>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</si>
  <si>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</si>
  <si>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</si>
  <si>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</si>
  <si>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</si>
  <si>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</si>
  <si>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</si>
  <si>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</si>
  <si>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</si>
  <si>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</si>
  <si>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</si>
  <si>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</si>
  <si>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</si>
  <si>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</si>
  <si>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</si>
  <si>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</si>
  <si>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</si>
  <si>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</si>
  <si>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</si>
  <si>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</si>
  <si>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</si>
  <si>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</si>
  <si>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</si>
  <si>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</si>
  <si>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</si>
  <si>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</si>
  <si>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</si>
  <si>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</si>
  <si>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</si>
  <si>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</si>
  <si>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</si>
  <si>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</si>
  <si>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</si>
  <si>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</si>
  <si>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</si>
  <si>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</si>
  <si>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</si>
  <si>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</si>
  <si>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</si>
  <si>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</si>
  <si>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</si>
  <si>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</si>
  <si>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</si>
  <si>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</si>
  <si>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</si>
  <si>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</si>
  <si>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</si>
  <si>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</si>
  <si>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</si>
  <si>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</si>
  <si>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</si>
  <si>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</si>
  <si>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</si>
  <si>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</si>
  <si>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</si>
  <si>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</si>
  <si>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</si>
  <si>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</si>
  <si>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</si>
  <si>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</si>
  <si>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</si>
  <si>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</si>
  <si>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</si>
  <si>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</si>
  <si>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</si>
  <si>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</si>
  <si>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</si>
  <si>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</si>
  <si>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</si>
  <si>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</si>
  <si>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</si>
  <si>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</si>
  <si>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</si>
  <si>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</si>
  <si>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</si>
  <si>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</si>
  <si>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</si>
  <si>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</si>
  <si>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</si>
  <si>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</si>
  <si>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</si>
  <si>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</si>
  <si>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</si>
  <si>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</si>
  <si>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</si>
  <si>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</si>
  <si>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</si>
  <si>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</si>
  <si>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</si>
  <si>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</si>
  <si>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</si>
  <si>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</si>
  <si>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</si>
  <si>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</si>
  <si>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</si>
  <si>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</si>
  <si>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</si>
  <si>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</si>
  <si>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</si>
  <si>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</si>
  <si>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</si>
  <si>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</si>
  <si>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</si>
  <si>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</si>
  <si>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</si>
  <si>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</si>
  <si>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</si>
  <si>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</si>
  <si>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</si>
  <si>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</si>
  <si>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</si>
  <si>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</si>
  <si>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</si>
  <si>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</si>
  <si>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</si>
  <si>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</si>
  <si>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</si>
  <si>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</si>
  <si>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</si>
  <si>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</si>
  <si>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</si>
  <si>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</si>
  <si>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</si>
  <si>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</si>
  <si>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</si>
  <si>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</si>
  <si>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</si>
  <si>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</si>
  <si>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</si>
  <si>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</si>
  <si>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</si>
  <si>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</si>
  <si>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</si>
  <si>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</si>
  <si>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</si>
  <si>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</si>
  <si>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</si>
  <si>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</si>
  <si>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</si>
  <si>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</si>
  <si>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</si>
  <si>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</si>
  <si>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</si>
  <si>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</si>
  <si>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</si>
  <si>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</si>
  <si>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</si>
  <si>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</si>
  <si>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</si>
  <si>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</si>
  <si>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</si>
  <si>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</si>
  <si>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</si>
  <si>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</si>
  <si>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</si>
  <si>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</si>
  <si>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</si>
  <si>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</si>
  <si>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</si>
  <si>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</si>
  <si>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</si>
  <si>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</si>
  <si>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</si>
  <si>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</si>
  <si>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</si>
  <si>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</si>
  <si>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</si>
  <si>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</si>
  <si>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</si>
  <si>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</si>
  <si>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</si>
  <si>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</si>
  <si>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</si>
  <si>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</si>
  <si>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</si>
  <si>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</si>
  <si>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</si>
  <si>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</si>
  <si>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</si>
  <si>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</si>
  <si>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</si>
  <si>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</si>
  <si>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</si>
  <si>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</si>
  <si>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</si>
  <si>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</si>
  <si>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</si>
  <si>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</si>
  <si>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</si>
  <si>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</si>
  <si>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</si>
  <si>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</si>
  <si>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</si>
  <si>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</si>
  <si>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</si>
  <si>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</si>
  <si>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</si>
  <si>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</si>
  <si>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</si>
  <si>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</si>
  <si>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</si>
  <si>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</si>
  <si>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</si>
  <si>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</si>
  <si>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</si>
  <si>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</si>
  <si>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</si>
  <si>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</si>
  <si>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</si>
  <si>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</si>
  <si>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</si>
  <si>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</si>
  <si>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</si>
  <si>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</si>
  <si>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</si>
  <si>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</si>
  <si>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</si>
  <si>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</si>
  <si>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</si>
  <si>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</si>
  <si>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</si>
  <si>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</si>
  <si>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</si>
  <si>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</si>
  <si>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</si>
  <si>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</si>
  <si>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</si>
  <si>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</si>
  <si>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</si>
  <si>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</si>
  <si>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</si>
  <si>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</si>
  <si>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</si>
  <si>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</si>
  <si>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</si>
  <si>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</si>
  <si>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</si>
  <si>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</si>
  <si>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</si>
  <si>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</si>
  <si>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</si>
  <si>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</si>
  <si>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</si>
  <si>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</si>
  <si>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</si>
  <si>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</si>
  <si>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</si>
  <si>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</si>
  <si>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</si>
  <si>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</si>
  <si>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</si>
  <si>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</si>
  <si>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</si>
  <si>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</si>
  <si>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</si>
  <si>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</si>
  <si>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</si>
  <si>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</si>
  <si>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</si>
  <si>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</si>
  <si>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</si>
  <si>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</si>
  <si>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</si>
  <si>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</si>
  <si>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</si>
  <si>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</si>
  <si>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</si>
  <si>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</si>
  <si>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</si>
  <si>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</si>
  <si>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</si>
  <si>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</si>
  <si>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</si>
  <si>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</si>
  <si>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</si>
  <si>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</si>
  <si>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</si>
  <si>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</si>
  <si>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</si>
  <si>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</si>
  <si>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</si>
  <si>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</si>
  <si>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</si>
  <si>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</si>
  <si>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</si>
  <si>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</si>
  <si>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</si>
  <si>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</si>
  <si>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</si>
  <si>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</si>
  <si>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</si>
  <si>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</si>
  <si>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</si>
  <si>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</si>
  <si>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</si>
  <si>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</si>
  <si>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</si>
  <si>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</si>
  <si>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</si>
  <si>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</si>
  <si>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</si>
  <si>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</si>
  <si>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</si>
  <si>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</si>
  <si>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</si>
  <si>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</si>
  <si>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</si>
  <si>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</si>
  <si>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</si>
  <si>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</si>
  <si>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</si>
  <si>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</si>
  <si>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</si>
  <si>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</si>
  <si>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</si>
  <si>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</si>
  <si>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</si>
  <si>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</si>
  <si>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</si>
  <si>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</si>
  <si>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</si>
  <si>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</si>
  <si>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</si>
  <si>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</si>
  <si>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</si>
  <si>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</si>
  <si>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</si>
  <si>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</si>
  <si>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</si>
  <si>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</si>
  <si>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</si>
  <si>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</si>
  <si>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</si>
  <si>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</si>
  <si>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</si>
  <si>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</si>
  <si>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</si>
  <si>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</si>
  <si>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</si>
  <si>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</si>
  <si>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</si>
  <si>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</si>
  <si>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</si>
  <si>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</si>
  <si>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</si>
  <si>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</si>
  <si>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</si>
  <si>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</si>
  <si>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</si>
  <si>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</si>
  <si>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</si>
  <si>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</si>
  <si>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</si>
  <si>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</si>
  <si>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</si>
  <si>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</si>
  <si>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</si>
  <si>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</si>
  <si>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</si>
  <si>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</si>
  <si>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</si>
  <si>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</si>
  <si>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</si>
  <si>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</si>
  <si>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</si>
  <si>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</si>
  <si>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</si>
  <si>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</si>
  <si>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</si>
  <si>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</si>
  <si>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</si>
  <si>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</si>
  <si>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</si>
  <si>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</si>
  <si>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</si>
  <si>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</si>
  <si>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</si>
  <si>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</si>
  <si>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</si>
  <si>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</si>
  <si>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</si>
  <si>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</si>
  <si>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</si>
  <si>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</si>
  <si>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</si>
  <si>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</si>
  <si>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</si>
  <si>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</si>
  <si>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</si>
  <si>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</si>
  <si>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</si>
  <si>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</si>
  <si>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</si>
  <si>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</si>
  <si>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</si>
  <si>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</si>
  <si>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</si>
  <si>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</si>
  <si>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</si>
  <si>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</si>
  <si>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</si>
  <si>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</si>
  <si>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</si>
  <si>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</si>
  <si>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</si>
  <si>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</si>
  <si>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</si>
  <si>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</si>
  <si>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</si>
  <si>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</si>
  <si>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</si>
  <si>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</si>
  <si>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</si>
  <si>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</si>
  <si>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</si>
  <si>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</si>
  <si>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</si>
  <si>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</si>
  <si>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</si>
  <si>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</si>
  <si>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</si>
  <si>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</si>
  <si>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</si>
  <si>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</si>
  <si>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</si>
  <si>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</si>
  <si>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</si>
  <si>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</si>
  <si>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</si>
  <si>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</si>
  <si>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</si>
  <si>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</si>
  <si>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</si>
  <si>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</si>
  <si>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</si>
  <si>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</si>
  <si>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</si>
  <si>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</si>
  <si>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</si>
  <si>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</si>
  <si>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</si>
  <si>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</si>
  <si>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</si>
  <si>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</si>
  <si>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</si>
  <si>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</si>
  <si>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</si>
  <si>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</si>
  <si>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</si>
  <si>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</si>
  <si>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</si>
  <si>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</si>
  <si>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</si>
  <si>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</si>
  <si>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</si>
  <si>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</si>
  <si>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</si>
  <si>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</si>
  <si>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</si>
  <si>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</si>
  <si>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</si>
  <si>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</si>
  <si>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</si>
  <si>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</si>
  <si>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</si>
  <si>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</si>
  <si>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</si>
  <si>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</si>
  <si>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</si>
  <si>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</si>
  <si>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</si>
  <si>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</si>
  <si>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</si>
  <si>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</si>
  <si>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</si>
  <si>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</si>
  <si>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</si>
  <si>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</si>
  <si>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</si>
  <si>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</si>
  <si>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</si>
  <si>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</si>
  <si>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</si>
  <si>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</si>
  <si>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</si>
  <si>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</si>
  <si>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</si>
  <si>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</si>
  <si>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</si>
  <si>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</si>
  <si>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</si>
  <si>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</si>
  <si>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</si>
  <si>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</si>
  <si>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</si>
  <si>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</si>
  <si>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</si>
  <si>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</si>
  <si>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</si>
  <si>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</si>
  <si>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</si>
  <si>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</si>
  <si>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</si>
  <si>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</si>
  <si>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</si>
  <si>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</si>
  <si>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</si>
  <si>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</si>
  <si>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</si>
  <si>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</si>
  <si>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</si>
  <si>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</si>
  <si>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</si>
  <si>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</si>
  <si>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</si>
  <si>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</si>
  <si>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</si>
  <si>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</si>
  <si>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</si>
  <si>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</si>
  <si>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</si>
  <si>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</si>
  <si>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</si>
  <si>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</si>
  <si>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</si>
  <si>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</si>
  <si>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</si>
  <si>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</si>
  <si>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</si>
  <si>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</si>
  <si>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</si>
  <si>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</si>
  <si>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</si>
  <si>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</si>
  <si>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</si>
  <si>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</si>
  <si>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</si>
  <si>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</si>
  <si>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</si>
  <si>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</si>
  <si>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</si>
  <si>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</si>
  <si>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</si>
  <si>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</si>
  <si>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</si>
  <si>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</si>
  <si>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</si>
  <si>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</si>
  <si>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</si>
  <si>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</si>
  <si>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</si>
  <si>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</si>
  <si>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</si>
  <si>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</si>
  <si>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</si>
  <si>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</si>
  <si>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</si>
  <si>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</si>
  <si>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</si>
  <si>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</si>
  <si>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</si>
  <si>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</si>
  <si>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</si>
  <si>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</si>
  <si>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</si>
  <si>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</si>
  <si>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</si>
  <si>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</si>
  <si>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</si>
  <si>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</si>
  <si>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</si>
  <si>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</si>
  <si>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</si>
  <si>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</si>
  <si>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</si>
  <si>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</si>
  <si>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</si>
  <si>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</si>
  <si>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</si>
  <si>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</si>
  <si>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</si>
  <si>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</si>
  <si>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</si>
  <si>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</si>
  <si>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</si>
  <si>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</si>
  <si>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</si>
  <si>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</si>
  <si>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</si>
  <si>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</si>
  <si>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</si>
  <si>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</si>
  <si>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</si>
  <si>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</si>
  <si>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</si>
  <si>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</si>
  <si>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</si>
  <si>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</si>
  <si>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</si>
  <si>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</si>
  <si>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</si>
  <si>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</si>
  <si>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</si>
  <si>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</si>
  <si>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</si>
  <si>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</si>
  <si>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</si>
  <si>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</si>
  <si>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</si>
  <si>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</si>
  <si>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</si>
  <si>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</si>
  <si>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</si>
  <si>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</si>
  <si>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</si>
  <si>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</si>
  <si>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</si>
  <si>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</si>
  <si>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</si>
  <si>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</si>
  <si>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</si>
  <si>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</si>
  <si>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</si>
  <si>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</si>
  <si>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</si>
  <si>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</si>
  <si>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</si>
  <si>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</si>
  <si>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</si>
  <si>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</si>
  <si>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</si>
  <si>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</si>
  <si>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</si>
  <si>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</si>
  <si>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</si>
  <si>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</si>
  <si>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</si>
  <si>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</si>
  <si>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</si>
  <si>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</si>
  <si>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</si>
  <si>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</si>
  <si>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</si>
  <si>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</si>
  <si>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</si>
  <si>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</si>
  <si>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</si>
  <si>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</si>
  <si>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</si>
  <si>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</si>
  <si>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</si>
  <si>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</si>
  <si>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</si>
  <si>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</si>
  <si>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</si>
  <si>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</si>
  <si>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</si>
  <si>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</si>
  <si>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</si>
  <si>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</si>
  <si>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</si>
  <si>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</si>
  <si>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</si>
  <si>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</si>
  <si>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</si>
  <si>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</si>
  <si>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</si>
  <si>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</si>
  <si>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</si>
  <si>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</si>
  <si>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</si>
  <si>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</si>
  <si>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</si>
  <si>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</si>
  <si>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</si>
  <si>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</si>
  <si>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</si>
  <si>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</si>
  <si>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</si>
  <si>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</si>
  <si>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</si>
  <si>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</si>
  <si>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</si>
  <si>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</si>
  <si>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</si>
  <si>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</si>
  <si>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</si>
  <si>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</si>
  <si>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</si>
  <si>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</si>
  <si>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</si>
  <si>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</si>
  <si>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</si>
  <si>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</si>
  <si>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</si>
  <si>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</si>
  <si>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</si>
  <si>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</si>
  <si>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</si>
  <si>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</si>
  <si>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</si>
  <si>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</si>
  <si>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</si>
  <si>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</si>
  <si>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</si>
  <si>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</si>
  <si>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</si>
  <si>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</si>
  <si>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</si>
  <si>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</si>
  <si>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</si>
  <si>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</si>
  <si>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</si>
  <si>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</si>
  <si>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</si>
  <si>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</si>
  <si>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</si>
  <si>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</si>
  <si>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</si>
  <si>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</si>
  <si>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</si>
  <si>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</si>
  <si>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</si>
  <si>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</si>
  <si>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</si>
  <si>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</si>
  <si>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</si>
  <si>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</si>
  <si>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</si>
  <si>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</si>
  <si>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</si>
  <si>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</si>
  <si>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</si>
  <si>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</si>
  <si>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</si>
  <si>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</si>
  <si>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</si>
  <si>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</si>
  <si>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</si>
  <si>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</si>
  <si>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</si>
  <si>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</si>
  <si>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</si>
  <si>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</si>
  <si>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</si>
  <si>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</si>
  <si>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</si>
  <si>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</si>
  <si>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</si>
  <si>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</si>
  <si>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</si>
  <si>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</si>
  <si>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</si>
  <si>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</si>
  <si>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</si>
  <si>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</si>
  <si>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</si>
  <si>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</si>
  <si>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</si>
  <si>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</si>
  <si>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</si>
  <si>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</si>
  <si>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</si>
  <si>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</si>
  <si>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</si>
  <si>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</si>
  <si>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</si>
  <si>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</si>
  <si>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</si>
  <si>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</si>
  <si>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</si>
  <si>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</si>
  <si>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</si>
  <si>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</si>
  <si>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</si>
  <si>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</si>
  <si>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</si>
  <si>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</si>
  <si>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</si>
  <si>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</si>
  <si>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</si>
  <si>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</si>
  <si>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</si>
  <si>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</si>
  <si>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</si>
  <si>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</si>
  <si>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</si>
  <si>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</si>
  <si>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</si>
  <si>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</si>
  <si>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</si>
  <si>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</si>
  <si>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</si>
  <si>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</si>
  <si>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</si>
  <si>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</si>
  <si>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</si>
  <si>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</si>
  <si>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</si>
  <si>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</si>
  <si>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</si>
  <si>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</si>
  <si>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</si>
  <si>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</si>
  <si>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</si>
  <si>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</si>
  <si>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</si>
  <si>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</si>
  <si>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</si>
  <si>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</si>
  <si>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</si>
  <si>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</si>
  <si>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</si>
  <si>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</si>
  <si>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</si>
  <si>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</si>
  <si>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</si>
  <si>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</si>
  <si>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</si>
  <si>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</si>
  <si>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</si>
  <si>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</si>
  <si>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</si>
  <si>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</si>
  <si>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</si>
  <si>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</si>
  <si>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</si>
  <si>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</si>
  <si>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</si>
  <si>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</si>
  <si>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</si>
  <si>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</si>
  <si>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</si>
  <si>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</si>
  <si>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</si>
  <si>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</si>
  <si>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</si>
  <si>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</si>
  <si>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</si>
  <si>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</si>
  <si>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</si>
  <si>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</si>
  <si>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</si>
  <si>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</si>
  <si>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</si>
  <si>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</si>
  <si>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</si>
  <si>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</si>
  <si>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</si>
  <si>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</si>
  <si>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</si>
  <si>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</si>
  <si>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</si>
  <si>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</si>
  <si>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</si>
  <si>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</si>
  <si>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</si>
  <si>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</si>
  <si>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</si>
  <si>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</si>
  <si>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</si>
  <si>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</si>
  <si>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</si>
  <si>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</si>
  <si>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</si>
  <si>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</si>
  <si>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</si>
  <si>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</si>
  <si>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</si>
  <si>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</si>
  <si>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</si>
  <si>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</si>
  <si>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</si>
  <si>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</si>
  <si>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</si>
  <si>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</si>
  <si>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</si>
  <si>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</si>
  <si>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</si>
  <si>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</si>
  <si>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</si>
  <si>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</si>
  <si>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</si>
  <si>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</si>
  <si>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</si>
  <si>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</si>
  <si>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</si>
  <si>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</si>
  <si>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</si>
  <si>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</si>
  <si>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</si>
  <si>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</si>
  <si>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</si>
  <si>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</si>
  <si>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</si>
  <si>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</si>
  <si>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</si>
  <si>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</si>
  <si>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</si>
  <si>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</si>
  <si>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</si>
  <si>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</si>
  <si>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</si>
  <si>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</si>
  <si>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</si>
  <si>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</si>
  <si>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</si>
  <si>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</si>
  <si>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</si>
  <si>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</si>
  <si>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</si>
  <si>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</si>
  <si>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</si>
  <si>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</si>
  <si>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</si>
  <si>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</si>
  <si>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</si>
  <si>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</si>
  <si>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</si>
  <si>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</si>
  <si>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</si>
  <si>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</si>
  <si>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</si>
  <si>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</si>
  <si>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</si>
  <si>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</si>
  <si>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</si>
  <si>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</si>
  <si>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</si>
  <si>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</si>
  <si>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</si>
  <si>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</si>
  <si>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</si>
  <si>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</si>
  <si>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</si>
  <si>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</si>
  <si>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</si>
  <si>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</si>
  <si>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</si>
  <si>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</si>
  <si>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</si>
  <si>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</si>
  <si>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</si>
  <si>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</si>
  <si>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</si>
  <si>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</si>
  <si>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</si>
  <si>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</si>
  <si>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</si>
  <si>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</si>
  <si>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</si>
  <si>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</si>
  <si>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</si>
  <si>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</si>
  <si>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</si>
  <si>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</si>
  <si>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</si>
  <si>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</si>
  <si>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</si>
  <si>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</si>
  <si>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</si>
  <si>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</si>
  <si>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</si>
  <si>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</si>
  <si>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</si>
  <si>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</si>
  <si>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</si>
  <si>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</si>
  <si>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</si>
  <si>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</si>
  <si>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</si>
  <si>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</si>
  <si>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</si>
  <si>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</si>
  <si>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</si>
  <si>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</si>
  <si>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</si>
  <si>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</si>
  <si>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</si>
  <si>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</si>
  <si>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</si>
  <si>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</si>
  <si>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</si>
  <si>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</si>
  <si>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</si>
  <si>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</si>
  <si>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</si>
  <si>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</si>
  <si>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</si>
  <si>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</si>
  <si>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</si>
  <si>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</si>
  <si>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</si>
  <si>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</si>
  <si>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</si>
  <si>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</si>
  <si>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</si>
  <si>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</si>
  <si>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</si>
  <si>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</si>
  <si>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</si>
  <si>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</si>
  <si>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</si>
  <si>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</si>
  <si>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</si>
  <si>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</si>
  <si>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</si>
  <si>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</si>
  <si>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</si>
  <si>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</si>
  <si>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</si>
  <si>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</si>
  <si>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</si>
  <si>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</si>
  <si>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</si>
  <si>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</si>
  <si>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</si>
  <si>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</si>
  <si>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</si>
  <si>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</si>
  <si>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</si>
  <si>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</si>
  <si>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</si>
  <si>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</si>
  <si>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</si>
  <si>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</si>
  <si>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</si>
  <si>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</si>
  <si>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</si>
  <si>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</si>
  <si>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</si>
  <si>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</si>
  <si>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</si>
  <si>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</si>
  <si>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</si>
  <si>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</si>
  <si>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</si>
  <si>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</si>
  <si>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</si>
  <si>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</si>
  <si>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</si>
  <si>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</si>
  <si>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</si>
  <si>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</si>
  <si>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</si>
  <si>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</si>
  <si>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</si>
  <si>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</si>
  <si>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</si>
  <si>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</si>
  <si>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</si>
  <si>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</si>
  <si>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</si>
  <si>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</si>
  <si>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</si>
  <si>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</si>
  <si>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</si>
  <si>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</si>
  <si>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</si>
  <si>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</si>
  <si>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</si>
  <si>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</si>
  <si>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</si>
  <si>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</si>
  <si>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</si>
  <si>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</si>
  <si>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</si>
  <si>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</si>
  <si>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</si>
  <si>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</si>
  <si>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</si>
  <si>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</si>
  <si>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</si>
  <si>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</si>
  <si>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</si>
  <si>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</si>
  <si>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</si>
  <si>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</si>
  <si>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</si>
  <si>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</si>
  <si>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</si>
  <si>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</si>
  <si>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</si>
  <si>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</si>
  <si>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</si>
  <si>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</si>
  <si>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</si>
  <si>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</si>
  <si>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</si>
  <si>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</si>
  <si>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</si>
  <si>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</si>
  <si>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</si>
  <si>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</si>
  <si>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</si>
  <si>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</si>
  <si>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</si>
  <si>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</si>
  <si>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</si>
  <si>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</si>
  <si>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</si>
  <si>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</si>
  <si>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</si>
  <si>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</si>
  <si>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</si>
  <si>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</si>
  <si>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</si>
  <si>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</si>
  <si>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</si>
  <si>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</si>
  <si>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</si>
  <si>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</si>
  <si>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</si>
  <si>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</si>
  <si>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</si>
  <si>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</si>
  <si>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</si>
  <si>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</si>
  <si>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</si>
  <si>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</si>
  <si>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</si>
  <si>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</si>
  <si>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</si>
  <si>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</si>
  <si>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</si>
  <si>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</si>
  <si>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</si>
  <si>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</si>
  <si>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</si>
  <si>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</si>
  <si>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</si>
  <si>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</si>
  <si>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</si>
  <si>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</si>
  <si>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</si>
  <si>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</si>
  <si>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</si>
  <si>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</si>
  <si>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</si>
  <si>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</si>
  <si>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</si>
  <si>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</si>
  <si>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</si>
  <si>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</si>
  <si>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</si>
  <si>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</si>
  <si>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</si>
  <si>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</si>
  <si>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</si>
  <si>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</si>
  <si>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</si>
  <si>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</si>
  <si>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</si>
  <si>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</si>
  <si>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</si>
  <si>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</si>
  <si>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</si>
  <si>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</si>
  <si>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</si>
  <si>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</si>
  <si>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</si>
  <si>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</si>
  <si>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</si>
  <si>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</si>
  <si>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</si>
  <si>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</si>
  <si>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</si>
  <si>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</si>
  <si>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</si>
  <si>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</si>
  <si>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</si>
  <si>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</si>
  <si>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</si>
  <si>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</si>
  <si>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</si>
  <si>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</si>
  <si>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</si>
  <si>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</si>
  <si>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</si>
  <si>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</si>
  <si>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</si>
  <si>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</si>
  <si>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</si>
  <si>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</si>
  <si>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</si>
  <si>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</si>
  <si>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</si>
  <si>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</si>
  <si>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</si>
  <si>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</si>
  <si>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</si>
  <si>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</si>
  <si>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</si>
  <si>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</si>
  <si>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</si>
  <si>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</si>
  <si>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</si>
  <si>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</si>
  <si>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</si>
  <si>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</si>
  <si>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</si>
  <si>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</si>
  <si>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</si>
  <si>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</si>
  <si>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</si>
  <si>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</si>
  <si>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</si>
  <si>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</si>
  <si>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</si>
  <si>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</si>
  <si>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</si>
  <si>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</si>
  <si>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</si>
  <si>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</si>
  <si>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</si>
  <si>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</si>
  <si>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</si>
  <si>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</si>
  <si>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</si>
  <si>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</si>
  <si>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</si>
  <si>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</si>
  <si>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</si>
  <si>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</si>
  <si>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</si>
  <si>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</si>
  <si>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</si>
  <si>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</si>
  <si>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</si>
  <si>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</si>
  <si>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</si>
  <si>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</si>
  <si>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</si>
  <si>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</si>
  <si>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</si>
  <si>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</si>
  <si>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</si>
  <si>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</si>
  <si>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</si>
  <si>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</si>
  <si>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</si>
  <si>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</si>
  <si>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</si>
  <si>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</si>
  <si>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</si>
  <si>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</si>
  <si>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</si>
  <si>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</si>
  <si>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</si>
  <si>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</si>
  <si>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</si>
  <si>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</si>
  <si>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</si>
  <si>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</si>
  <si>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</si>
  <si>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</si>
  <si>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</si>
  <si>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</si>
  <si>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</si>
  <si>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</si>
  <si>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</si>
  <si>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</si>
  <si>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</si>
  <si>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</si>
  <si>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</si>
  <si>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</si>
  <si>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</si>
  <si>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</si>
  <si>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</si>
  <si>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</si>
  <si>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</si>
  <si>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</si>
  <si>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</si>
  <si>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</si>
  <si>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</si>
  <si>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</si>
  <si>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</si>
  <si>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</si>
  <si>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</si>
  <si>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</si>
  <si>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</si>
  <si>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</si>
  <si>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</si>
  <si>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</si>
  <si>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</si>
  <si>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</si>
  <si>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</si>
  <si>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</si>
  <si>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</si>
  <si>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</si>
  <si>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</si>
  <si>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</si>
  <si>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</si>
  <si>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</si>
  <si>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</si>
  <si>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</si>
  <si>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</si>
  <si>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</si>
  <si>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</si>
  <si>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</si>
  <si>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</si>
  <si>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</si>
  <si>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</si>
  <si>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</si>
  <si>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</si>
  <si>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</si>
  <si>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</si>
  <si>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</si>
  <si>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</si>
  <si>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</si>
  <si>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</si>
  <si>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</si>
  <si>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</si>
  <si>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</si>
  <si>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</si>
  <si>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</si>
  <si>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</si>
  <si>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</si>
  <si>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</si>
  <si>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</si>
  <si>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</si>
  <si>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</si>
  <si>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</si>
  <si>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</si>
  <si>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</si>
  <si>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</si>
  <si>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</si>
  <si>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</si>
  <si>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</si>
  <si>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</si>
  <si>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</si>
  <si>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</si>
  <si>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</si>
  <si>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</si>
  <si>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</si>
  <si>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</si>
  <si>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</si>
  <si>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</si>
  <si>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</si>
  <si>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</si>
  <si>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</si>
  <si>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</si>
  <si>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</si>
  <si>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</si>
  <si>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</si>
  <si>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</si>
  <si>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</si>
  <si>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</si>
  <si>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</si>
  <si>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</si>
  <si>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</si>
  <si>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</si>
  <si>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</si>
  <si>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</si>
  <si>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</si>
  <si>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</si>
  <si>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</si>
  <si>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</si>
  <si>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</si>
  <si>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</si>
  <si>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</si>
  <si>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</si>
  <si>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</si>
  <si>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</si>
  <si>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</si>
  <si>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</si>
  <si>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</si>
  <si>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</si>
  <si>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</si>
  <si>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</si>
  <si>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</si>
  <si>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</si>
  <si>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</si>
  <si>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</si>
  <si>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</si>
  <si>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</si>
  <si>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</si>
  <si>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</si>
  <si>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</si>
  <si>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</si>
  <si>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</si>
  <si>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</si>
  <si>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</si>
  <si>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</si>
  <si>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</si>
  <si>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</si>
  <si>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</si>
  <si>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</si>
  <si>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</si>
  <si>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</si>
  <si>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</si>
  <si>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</si>
  <si>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</si>
  <si>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</si>
  <si>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</si>
  <si>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</si>
  <si>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</si>
  <si>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</si>
  <si>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</si>
  <si>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</si>
  <si>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</si>
  <si>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</si>
  <si>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</si>
  <si>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</si>
  <si>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</si>
  <si>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</si>
  <si>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</si>
  <si>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</si>
  <si>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</si>
  <si>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</si>
  <si>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</si>
  <si>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</si>
  <si>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</si>
  <si>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</si>
  <si>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</si>
  <si>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</si>
  <si>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</si>
  <si>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</si>
  <si>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</si>
  <si>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</si>
  <si>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</si>
  <si>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</si>
  <si>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</si>
  <si>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</si>
  <si>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</si>
  <si>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</si>
  <si>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</si>
  <si>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</si>
  <si>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</si>
  <si>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</si>
  <si>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</si>
  <si>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</si>
  <si>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</si>
  <si>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</si>
  <si>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</si>
  <si>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</si>
  <si>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</si>
  <si>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</si>
  <si>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</si>
  <si>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</si>
  <si>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</si>
  <si>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</si>
  <si>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</si>
  <si>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</si>
  <si>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</si>
  <si>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</si>
  <si>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</si>
  <si>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</si>
  <si>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</si>
  <si>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</si>
  <si>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</si>
  <si>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</si>
  <si>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</si>
  <si>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</si>
  <si>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</si>
  <si>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</si>
  <si>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</si>
  <si>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</si>
  <si>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</si>
  <si>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</si>
  <si>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</si>
  <si>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</si>
  <si>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</si>
  <si>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</si>
  <si>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</si>
  <si>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</si>
  <si>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</si>
  <si>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</si>
  <si>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</si>
  <si>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</si>
  <si>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</si>
  <si>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</si>
  <si>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</si>
  <si>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</si>
  <si>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</si>
  <si>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</si>
  <si>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</si>
  <si>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</si>
  <si>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</si>
  <si>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</si>
  <si>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</si>
  <si>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</si>
  <si>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</si>
  <si>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</si>
  <si>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</si>
  <si>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</si>
  <si>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</si>
  <si>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</si>
  <si>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</si>
  <si>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</si>
  <si>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</si>
  <si>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</si>
  <si>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</si>
  <si>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</si>
  <si>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</si>
  <si>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</si>
  <si>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</si>
  <si>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</si>
  <si>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</si>
  <si>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</si>
  <si>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</si>
  <si>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</si>
  <si>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</si>
  <si>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</si>
  <si>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</si>
  <si>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</si>
  <si>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</si>
  <si>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</si>
  <si>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</si>
  <si>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</si>
  <si>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</si>
  <si>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</si>
  <si>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</si>
  <si>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</si>
  <si>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</si>
  <si>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</si>
  <si>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</si>
  <si>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</si>
  <si>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</si>
  <si>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</si>
  <si>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</si>
  <si>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</si>
  <si>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</si>
  <si>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</si>
  <si>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</si>
  <si>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</si>
  <si>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</si>
  <si>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</si>
  <si>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</si>
  <si>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</si>
  <si>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</si>
  <si>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</si>
  <si>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</si>
  <si>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</si>
  <si>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</si>
  <si>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</si>
  <si>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</si>
  <si>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</si>
  <si>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</si>
  <si>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</si>
  <si>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</si>
  <si>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</si>
  <si>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</si>
  <si>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</si>
  <si>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</si>
  <si>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</si>
  <si>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</si>
  <si>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</si>
  <si>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</si>
  <si>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</si>
  <si>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</si>
  <si>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</si>
  <si>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</si>
  <si>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</si>
  <si>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</si>
  <si>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</si>
  <si>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</si>
  <si>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</si>
  <si>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</si>
  <si>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</si>
  <si>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</si>
  <si>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</si>
  <si>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</si>
  <si>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</si>
  <si>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</si>
  <si>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</si>
  <si>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</si>
  <si>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</si>
  <si>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</si>
  <si>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</si>
  <si>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</si>
  <si>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</si>
  <si>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</si>
  <si>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</si>
  <si>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</si>
  <si>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</si>
  <si>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</si>
  <si>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</si>
  <si>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</si>
  <si>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</si>
  <si>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</si>
  <si>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</si>
  <si>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</si>
  <si>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</si>
  <si>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</si>
  <si>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</si>
  <si>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</si>
  <si>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</si>
  <si>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</si>
  <si>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</si>
  <si>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</si>
  <si>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</si>
  <si>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</si>
  <si>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</si>
  <si>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</si>
  <si>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</si>
  <si>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</si>
  <si>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</si>
  <si>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</si>
  <si>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</si>
  <si>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</si>
  <si>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</si>
  <si>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</si>
  <si>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</si>
  <si>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</si>
  <si>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</si>
  <si>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</si>
  <si>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</si>
  <si>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</si>
  <si>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</si>
  <si>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</si>
  <si>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</si>
  <si>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</si>
  <si>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</si>
  <si>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</si>
  <si>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</si>
  <si>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</si>
  <si>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</si>
  <si>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</si>
  <si>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</si>
  <si>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</si>
  <si>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</si>
  <si>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</si>
  <si>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</si>
  <si>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</si>
  <si>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</si>
  <si>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</si>
  <si>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</si>
  <si>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</si>
  <si>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</si>
  <si>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</si>
  <si>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</si>
  <si>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</si>
  <si>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</si>
  <si>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</si>
  <si>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</si>
  <si>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</si>
  <si>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</si>
  <si>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</si>
  <si>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</si>
  <si>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</si>
  <si>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</si>
  <si>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</si>
  <si>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</si>
  <si>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</si>
  <si>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</si>
  <si>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</si>
  <si>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</si>
  <si>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</si>
  <si>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</si>
  <si>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</si>
  <si>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</si>
  <si>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</si>
  <si>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</si>
  <si>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</si>
  <si>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</si>
  <si>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</si>
  <si>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</si>
  <si>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</si>
  <si>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</si>
  <si>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</si>
  <si>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</si>
  <si>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</si>
  <si>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</si>
  <si>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</si>
  <si>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</si>
  <si>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</si>
  <si>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</si>
  <si>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</si>
  <si>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</si>
  <si>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</si>
  <si>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</si>
  <si>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</si>
  <si>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</si>
  <si>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</si>
  <si>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</si>
  <si>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</si>
  <si>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</si>
  <si>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</si>
  <si>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</si>
  <si>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</si>
  <si>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</si>
  <si>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</si>
  <si>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</si>
  <si>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</si>
  <si>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</si>
  <si>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</si>
  <si>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</si>
  <si>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</si>
  <si>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</si>
  <si>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</si>
  <si>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</si>
  <si>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</si>
  <si>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</si>
  <si>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</si>
  <si>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</si>
  <si>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</si>
  <si>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</si>
  <si>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</si>
  <si>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</si>
  <si>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</si>
  <si>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</si>
  <si>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</si>
  <si>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</si>
  <si>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</si>
  <si>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</si>
  <si>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</si>
  <si>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</si>
  <si>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</si>
  <si>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</si>
  <si>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</si>
  <si>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</si>
  <si>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</si>
  <si>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</si>
  <si>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</si>
  <si>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</si>
  <si>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</si>
  <si>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</si>
  <si>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</si>
  <si>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</si>
  <si>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</si>
  <si>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</si>
  <si>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</si>
  <si>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</si>
  <si>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</si>
  <si>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</si>
  <si>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</si>
  <si>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</si>
  <si>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</si>
  <si>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</si>
  <si>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</si>
  <si>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</si>
  <si>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</si>
  <si>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</si>
  <si>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</si>
  <si>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</si>
  <si>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</si>
  <si>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</si>
  <si>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</si>
  <si>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</si>
  <si>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</si>
  <si>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</si>
  <si>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</si>
  <si>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</si>
  <si>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</si>
  <si>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</si>
  <si>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</si>
  <si>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</si>
  <si>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</si>
  <si>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</si>
  <si>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</si>
  <si>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</si>
  <si>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</si>
  <si>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</si>
  <si>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</si>
  <si>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</si>
  <si>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</si>
  <si>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</si>
  <si>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</si>
  <si>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</si>
  <si>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</si>
  <si>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</si>
  <si>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</si>
  <si>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</si>
  <si>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</si>
  <si>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</si>
  <si>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</si>
  <si>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</si>
  <si>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</si>
  <si>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</si>
  <si>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</si>
  <si>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</si>
  <si>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</si>
  <si>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</si>
  <si>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</si>
  <si>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</si>
  <si>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</si>
  <si>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</si>
  <si>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</si>
  <si>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</si>
  <si>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</si>
  <si>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</si>
  <si>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</si>
  <si>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</si>
  <si>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</si>
  <si>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</si>
  <si>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</si>
  <si>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</si>
  <si>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</si>
  <si>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</si>
  <si>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</si>
  <si>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</si>
  <si>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</si>
  <si>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</si>
  <si>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</si>
  <si>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</si>
  <si>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</si>
  <si>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</si>
  <si>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</si>
  <si>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</si>
  <si>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</si>
  <si>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</si>
  <si>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</si>
  <si>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</si>
  <si>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</si>
  <si>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</si>
  <si>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</si>
  <si>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</si>
  <si>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</si>
  <si>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</si>
  <si>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</si>
  <si>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</si>
  <si>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</si>
  <si>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</si>
  <si>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</si>
  <si>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</si>
  <si>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</si>
  <si>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</si>
  <si>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</si>
  <si>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</si>
  <si>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</si>
  <si>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</si>
  <si>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</si>
  <si>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</si>
  <si>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</si>
  <si>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</si>
  <si>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</si>
  <si>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</si>
  <si>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</si>
  <si>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</si>
  <si>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</si>
  <si>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</si>
  <si>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</si>
  <si>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</si>
  <si>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</si>
  <si>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</si>
  <si>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</si>
  <si>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</si>
  <si>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</si>
  <si>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</si>
  <si>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</si>
  <si>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</si>
  <si>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</si>
  <si>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</si>
  <si>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</si>
  <si>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</si>
  <si>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</si>
  <si>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</si>
  <si>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</si>
  <si>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</si>
  <si>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</si>
  <si>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</si>
  <si>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</si>
  <si>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</si>
  <si>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</si>
  <si>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</si>
  <si>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</si>
  <si>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</si>
  <si>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</si>
  <si>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</si>
  <si>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</si>
  <si>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</si>
  <si>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</si>
  <si>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</si>
  <si>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</si>
  <si>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</si>
  <si>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</si>
  <si>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</si>
  <si>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</si>
  <si>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</si>
  <si>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</si>
  <si>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</si>
  <si>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</si>
  <si>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</si>
  <si>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</si>
  <si>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</si>
  <si>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</si>
  <si>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</si>
  <si>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</si>
  <si>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</si>
  <si>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</si>
  <si>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</si>
  <si>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</si>
  <si>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</si>
  <si>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</si>
  <si>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</si>
  <si>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</si>
  <si>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</si>
  <si>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</si>
  <si>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</si>
  <si>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</si>
  <si>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</si>
  <si>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</si>
  <si>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</si>
  <si>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</si>
  <si>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</si>
  <si>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</si>
  <si>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</si>
  <si>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</si>
  <si>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</si>
  <si>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</si>
  <si>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</si>
  <si>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</si>
  <si>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</si>
  <si>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</si>
  <si>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</si>
  <si>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</si>
  <si>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</si>
  <si>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</si>
  <si>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</si>
  <si>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</si>
  <si>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</si>
  <si>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</si>
  <si>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</si>
  <si>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</si>
  <si>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</si>
  <si>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</si>
  <si>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</si>
  <si>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</si>
  <si>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</si>
  <si>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</si>
  <si>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</si>
  <si>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</si>
  <si>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</si>
  <si>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</si>
  <si>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</si>
  <si>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</si>
  <si>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</si>
  <si>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</si>
  <si>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</si>
  <si>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</si>
  <si>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</si>
  <si>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</si>
  <si>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</si>
  <si>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</si>
  <si>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</si>
  <si>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</si>
  <si>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</si>
  <si>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</si>
  <si>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</si>
  <si>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</si>
  <si>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</si>
  <si>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</si>
  <si>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</si>
  <si>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</si>
  <si>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</si>
  <si>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</si>
  <si>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</si>
  <si>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</si>
  <si>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</si>
  <si>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</si>
  <si>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</si>
  <si>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</si>
  <si>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</si>
  <si>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</si>
  <si>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</si>
  <si>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</si>
  <si>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</si>
  <si>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</si>
  <si>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</si>
  <si>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</si>
  <si>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</si>
  <si>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</si>
  <si>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</si>
  <si>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</si>
  <si>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</si>
  <si>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</si>
  <si>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</si>
  <si>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</si>
  <si>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</si>
  <si>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</si>
  <si>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</si>
  <si>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</si>
  <si>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</si>
  <si>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</si>
  <si>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</si>
  <si>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</si>
  <si>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</si>
  <si>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</si>
  <si>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</si>
  <si>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</si>
  <si>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</si>
  <si>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</si>
  <si>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</si>
  <si>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</si>
  <si>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</si>
  <si>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</si>
  <si>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</si>
  <si>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</si>
  <si>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</si>
  <si>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</si>
  <si>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</si>
  <si>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</si>
  <si>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</si>
  <si>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</si>
  <si>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</si>
  <si>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</si>
  <si>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</si>
  <si>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</si>
  <si>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</si>
  <si>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</si>
  <si>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</si>
  <si>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</si>
  <si>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</si>
  <si>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</si>
  <si>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</si>
  <si>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</si>
  <si>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</si>
  <si>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</si>
  <si>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</si>
  <si>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</si>
  <si>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</si>
  <si>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</si>
  <si>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</si>
  <si>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</si>
  <si>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</si>
  <si>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</si>
  <si>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</si>
  <si>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</si>
  <si>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</si>
  <si>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</si>
  <si>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</si>
  <si>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</si>
  <si>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</si>
  <si>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</si>
  <si>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</si>
  <si>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</si>
  <si>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</si>
  <si>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</si>
  <si>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</si>
  <si>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</si>
  <si>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</si>
  <si>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</si>
  <si>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</si>
  <si>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</si>
  <si>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</si>
  <si>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</si>
  <si>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</si>
  <si>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</si>
  <si>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</si>
  <si>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</si>
  <si>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</si>
  <si>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</si>
  <si>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</si>
  <si>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</si>
  <si>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</si>
  <si>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</si>
  <si>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</si>
  <si>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</si>
  <si>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</si>
  <si>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</si>
  <si>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</si>
  <si>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</si>
  <si>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</si>
  <si>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</si>
  <si>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</si>
  <si>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</si>
  <si>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</si>
  <si>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</si>
  <si>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</si>
  <si>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</si>
  <si>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</si>
  <si>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</si>
  <si>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</si>
  <si>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</si>
  <si>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</si>
  <si>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</si>
  <si>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</si>
  <si>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</si>
  <si>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</si>
  <si>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</si>
  <si>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</si>
  <si>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</si>
  <si>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</si>
  <si>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</si>
  <si>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</si>
  <si>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</si>
  <si>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</si>
  <si>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</si>
  <si>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</si>
  <si>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</si>
  <si>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</si>
  <si>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</si>
  <si>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</si>
  <si>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</si>
  <si>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</si>
  <si>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</si>
  <si>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</si>
  <si>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</si>
  <si>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</si>
  <si>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</si>
  <si>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</si>
  <si>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</si>
  <si>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</si>
  <si>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</si>
  <si>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</si>
  <si>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</si>
  <si>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</si>
  <si>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</si>
  <si>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</si>
  <si>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</si>
  <si>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</si>
  <si>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</si>
  <si>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</si>
  <si>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</si>
  <si>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</si>
  <si>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</si>
  <si>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</si>
  <si>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</si>
  <si>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</si>
  <si>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</si>
  <si>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</si>
  <si>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</si>
  <si>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</si>
  <si>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</si>
  <si>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</si>
  <si>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</si>
  <si>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</si>
  <si>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</si>
  <si>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</si>
  <si>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</si>
  <si>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</si>
  <si>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</si>
  <si>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</si>
  <si>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</si>
  <si>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</si>
  <si>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</si>
  <si>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</si>
  <si>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</si>
  <si>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</si>
  <si>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</si>
  <si>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</si>
  <si>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</si>
  <si>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</si>
  <si>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</si>
  <si>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</si>
  <si>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</si>
  <si>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</si>
  <si>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</si>
  <si>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</si>
  <si>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</si>
  <si>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</si>
  <si>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</si>
  <si>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</si>
  <si>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</si>
  <si>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</si>
  <si>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</si>
  <si>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</si>
  <si>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</si>
  <si>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</si>
  <si>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</si>
  <si>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</si>
  <si>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</si>
  <si>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</si>
  <si>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</si>
  <si>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</si>
  <si>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</si>
  <si>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</si>
  <si>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</si>
  <si>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</si>
  <si>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</si>
  <si>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</si>
  <si>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</si>
  <si>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</si>
  <si>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</si>
  <si>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</si>
  <si>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</si>
  <si>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</si>
  <si>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</si>
  <si>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</si>
  <si>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</si>
  <si>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</si>
  <si>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</si>
  <si>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</si>
  <si>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</si>
  <si>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</si>
  <si>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</si>
  <si>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</si>
  <si>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</si>
  <si>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</si>
  <si>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</si>
  <si>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</si>
  <si>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</si>
  <si>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</si>
  <si>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</si>
  <si>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</si>
  <si>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</si>
  <si>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</si>
  <si>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</si>
  <si>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</si>
  <si>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</si>
  <si>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</si>
  <si>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</si>
  <si>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</si>
  <si>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</si>
  <si>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</si>
  <si>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</si>
  <si>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</si>
  <si>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</si>
  <si>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</si>
  <si>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</si>
  <si>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</si>
  <si>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</si>
  <si>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</si>
  <si>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</si>
  <si>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</si>
  <si>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</si>
  <si>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</si>
  <si>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</si>
  <si>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</si>
  <si>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</si>
  <si>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</si>
  <si>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</si>
  <si>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</si>
  <si>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</si>
  <si>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</si>
  <si>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</si>
  <si>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</si>
  <si>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</si>
  <si>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</si>
  <si>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</si>
  <si>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</si>
  <si>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</si>
  <si>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</si>
  <si>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</si>
  <si>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</si>
  <si>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</si>
  <si>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</si>
  <si>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</si>
  <si>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</si>
  <si>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</si>
  <si>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</si>
  <si>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</si>
  <si>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</si>
  <si>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</si>
  <si>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</si>
  <si>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</si>
  <si>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</si>
  <si>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</si>
  <si>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</si>
  <si>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</si>
  <si>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</si>
  <si>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</si>
  <si>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</si>
  <si>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</si>
  <si>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</si>
  <si>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</si>
  <si>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</si>
  <si>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</si>
  <si>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</si>
  <si>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</si>
  <si>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</si>
  <si>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</si>
  <si>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</si>
  <si>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</si>
  <si>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</si>
  <si>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</si>
  <si>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</si>
  <si>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</si>
  <si>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</si>
  <si>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</si>
  <si>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</si>
  <si>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</si>
  <si>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</si>
  <si>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</si>
  <si>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</si>
  <si>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</si>
  <si>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</si>
  <si>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</si>
  <si>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</si>
  <si>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</si>
  <si>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</si>
  <si>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</si>
  <si>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</si>
  <si>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</si>
  <si>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</si>
  <si>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</si>
  <si>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</si>
  <si>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</si>
  <si>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</si>
  <si>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</si>
  <si>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</si>
  <si>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</si>
  <si>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</si>
  <si>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</si>
  <si>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</si>
  <si>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</si>
  <si>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</si>
  <si>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</si>
  <si>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</si>
  <si>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</si>
  <si>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</si>
  <si>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</si>
  <si>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</si>
  <si>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</si>
  <si>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</si>
  <si>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</si>
  <si>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</si>
  <si>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</si>
  <si>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</si>
  <si>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</si>
  <si>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</si>
  <si>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</si>
  <si>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</si>
  <si>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</si>
  <si>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</si>
  <si>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</si>
  <si>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</si>
  <si>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</si>
  <si>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</si>
  <si>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</si>
  <si>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</si>
  <si>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</si>
  <si>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</si>
  <si>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</si>
  <si>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</si>
  <si>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</si>
  <si>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</si>
  <si>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</si>
  <si>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</si>
  <si>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</si>
  <si>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</si>
  <si>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</si>
  <si>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</si>
  <si>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</si>
  <si>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</si>
  <si>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</si>
  <si>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</si>
  <si>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</si>
  <si>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</si>
  <si>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</si>
  <si>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</si>
  <si>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</si>
  <si>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</si>
  <si>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</si>
  <si>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</si>
  <si>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</si>
  <si>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</si>
  <si>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</si>
  <si>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</si>
  <si>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</si>
  <si>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</si>
  <si>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</si>
  <si>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</si>
  <si>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</si>
  <si>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</si>
  <si>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</si>
  <si>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</si>
  <si>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</si>
  <si>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</si>
  <si>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</si>
  <si>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</si>
  <si>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</si>
  <si>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</si>
  <si>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</si>
  <si>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</si>
  <si>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</si>
  <si>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</si>
  <si>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</si>
  <si>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</si>
  <si>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</si>
  <si>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</si>
  <si>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</si>
  <si>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</si>
  <si>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</si>
  <si>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</si>
  <si>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</si>
  <si>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</si>
  <si>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</si>
  <si>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</si>
  <si>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</si>
  <si>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</si>
  <si>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</si>
  <si>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</si>
  <si>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</si>
  <si>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</si>
  <si>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</si>
  <si>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</si>
  <si>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</si>
  <si>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</si>
  <si>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</si>
  <si>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</si>
  <si>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</si>
  <si>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</si>
  <si>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</si>
  <si>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</si>
  <si>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</si>
  <si>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</si>
  <si>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</si>
  <si>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</si>
  <si>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</si>
  <si>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</si>
  <si>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</si>
  <si>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</si>
  <si>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</si>
  <si>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</si>
  <si>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</si>
  <si>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</si>
  <si>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</si>
  <si>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</si>
  <si>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</si>
  <si>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</si>
  <si>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</si>
  <si>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</si>
  <si>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</si>
  <si>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</si>
  <si>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</si>
  <si>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</si>
  <si>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</si>
  <si>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</si>
  <si>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</si>
  <si>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</si>
  <si>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</si>
  <si>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</si>
  <si>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</si>
  <si>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</si>
  <si>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</si>
  <si>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</si>
  <si>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</si>
  <si>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</si>
  <si>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</si>
  <si>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</si>
  <si>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</si>
  <si>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</si>
  <si>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</si>
  <si>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</si>
  <si>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</si>
  <si>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</si>
  <si>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</si>
  <si>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</si>
  <si>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</si>
  <si>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</si>
  <si>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</si>
  <si>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</si>
  <si>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</si>
  <si>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</si>
  <si>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</si>
  <si>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</si>
  <si>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</si>
  <si>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</si>
  <si>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</si>
  <si>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</si>
  <si>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</si>
  <si>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</si>
  <si>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</si>
  <si>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</si>
  <si>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</si>
  <si>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</si>
  <si>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</si>
  <si>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</si>
  <si>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</si>
  <si>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</si>
  <si>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</si>
  <si>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</si>
  <si>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</si>
  <si>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</si>
  <si>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</si>
  <si>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</si>
  <si>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</si>
  <si>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</si>
  <si>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</si>
  <si>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</si>
  <si>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</si>
  <si>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</si>
  <si>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</si>
  <si>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</si>
  <si>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</si>
  <si>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</si>
  <si>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</si>
  <si>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</si>
  <si>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</si>
  <si>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</si>
  <si>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</si>
  <si>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</si>
  <si>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</si>
  <si>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</si>
  <si>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</si>
  <si>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</si>
  <si>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</si>
  <si>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</si>
  <si>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</si>
  <si>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</si>
  <si>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</si>
  <si>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</si>
  <si>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</si>
  <si>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</si>
  <si>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</si>
  <si>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</si>
  <si>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</si>
  <si>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</si>
  <si>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</si>
  <si>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</si>
  <si>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</si>
  <si>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</si>
  <si>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</si>
  <si>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</si>
  <si>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</si>
  <si>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</si>
  <si>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</si>
  <si>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</si>
  <si>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</si>
  <si>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</si>
  <si>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</si>
  <si>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</si>
  <si>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</si>
  <si>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</si>
  <si>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</si>
  <si>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</si>
  <si>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</si>
  <si>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</si>
  <si>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</si>
  <si>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</si>
  <si>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</si>
  <si>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</si>
  <si>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</si>
  <si>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</si>
  <si>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</si>
  <si>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</si>
  <si>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</si>
  <si>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</si>
  <si>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</si>
  <si>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</si>
  <si>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</si>
  <si>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</si>
  <si>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</si>
  <si>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</si>
  <si>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</si>
  <si>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</si>
  <si>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</si>
  <si>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</si>
  <si>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</si>
  <si>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</si>
  <si>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</si>
  <si>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</si>
  <si>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</si>
  <si>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</si>
  <si>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</si>
  <si>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</si>
  <si>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</si>
  <si>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</si>
  <si>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</si>
  <si>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</si>
  <si>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</si>
  <si>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</si>
  <si>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</si>
  <si>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</si>
  <si>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</si>
  <si>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</si>
  <si>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</si>
  <si>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</si>
  <si>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</si>
  <si>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</si>
  <si>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</si>
  <si>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</si>
  <si>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</si>
  <si>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</si>
  <si>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</si>
  <si>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</si>
  <si>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</si>
  <si>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</si>
  <si>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</si>
  <si>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</si>
  <si>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</si>
  <si>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</si>
  <si>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</si>
  <si>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</si>
  <si>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</si>
  <si>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</si>
  <si>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</si>
  <si>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</si>
  <si>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</si>
  <si>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</si>
  <si>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</si>
  <si>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</si>
  <si>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</si>
  <si>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</si>
  <si>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</si>
  <si>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</si>
  <si>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</si>
  <si>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</si>
  <si>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</si>
  <si>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</si>
  <si>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</si>
  <si>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</si>
  <si>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</si>
  <si>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</si>
  <si>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</si>
  <si>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</si>
  <si>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</si>
  <si>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</si>
  <si>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</si>
  <si>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</si>
  <si>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</si>
  <si>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</si>
  <si>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</si>
  <si>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</si>
  <si>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</si>
  <si>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</si>
  <si>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</si>
  <si>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</si>
  <si>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</si>
  <si>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</si>
  <si>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</si>
  <si>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</si>
  <si>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</si>
  <si>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</si>
  <si>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</si>
  <si>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</si>
  <si>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</si>
  <si>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</si>
  <si>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</si>
  <si>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</si>
  <si>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</si>
  <si>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</si>
  <si>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</si>
  <si>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</si>
  <si>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</si>
  <si>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</si>
  <si>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</si>
  <si>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</si>
  <si>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</si>
  <si>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</si>
  <si>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</si>
  <si>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</si>
  <si>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</si>
  <si>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</si>
  <si>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</si>
  <si>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</si>
  <si>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</si>
  <si>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</si>
  <si>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</si>
  <si>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</si>
  <si>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</si>
  <si>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</si>
  <si>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</si>
  <si>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</si>
  <si>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</si>
  <si>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</si>
  <si>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</si>
  <si>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</si>
  <si>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</si>
  <si>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</si>
  <si>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</si>
  <si>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</si>
  <si>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</si>
  <si>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</si>
  <si>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</si>
  <si>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</si>
  <si>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</si>
  <si>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</si>
  <si>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</si>
  <si>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</si>
  <si>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</si>
  <si>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</si>
  <si>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</si>
  <si>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</si>
  <si>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</si>
  <si>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</si>
  <si>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</si>
  <si>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</si>
  <si>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</si>
  <si>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</si>
  <si>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</si>
  <si>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</si>
  <si>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</si>
  <si>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</si>
  <si>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</si>
  <si>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</si>
  <si>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</si>
  <si>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</si>
  <si>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</si>
  <si>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</si>
  <si>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</si>
  <si>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</si>
  <si>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</si>
  <si>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</si>
  <si>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</si>
  <si>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</si>
  <si>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</si>
  <si>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</si>
  <si>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</si>
  <si>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</si>
  <si>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</si>
  <si>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</si>
  <si>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</si>
  <si>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</si>
  <si>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</si>
  <si>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</si>
  <si>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</si>
  <si>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</si>
  <si>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</si>
  <si>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</si>
  <si>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</si>
  <si>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</si>
  <si>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</si>
  <si>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</si>
  <si>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</si>
  <si>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</si>
  <si>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</si>
  <si>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</si>
  <si>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</si>
  <si>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</si>
  <si>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</si>
  <si>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</si>
  <si>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</si>
  <si>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</si>
  <si>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</si>
  <si>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</si>
  <si>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</si>
  <si>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</si>
  <si>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</si>
  <si>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</si>
  <si>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</si>
  <si>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</si>
  <si>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</si>
  <si>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</si>
  <si>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</si>
  <si>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</si>
  <si>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</si>
  <si>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</si>
  <si>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</si>
  <si>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</si>
  <si>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</si>
  <si>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</si>
  <si>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</si>
  <si>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</si>
  <si>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</si>
  <si>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</si>
  <si>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</si>
  <si>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</si>
  <si>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</si>
  <si>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</si>
  <si>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</si>
  <si>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</si>
  <si>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</si>
  <si>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</si>
  <si>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</si>
  <si>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</si>
  <si>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</si>
  <si>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</si>
  <si>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</si>
  <si>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</si>
  <si>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</si>
  <si>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</si>
  <si>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</si>
  <si>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</si>
  <si>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</si>
  <si>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</si>
  <si>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</si>
  <si>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</si>
  <si>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</si>
  <si>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</si>
  <si>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</si>
  <si>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</si>
  <si>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</si>
  <si>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</si>
  <si>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</si>
  <si>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</si>
  <si>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</si>
  <si>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</si>
  <si>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</si>
  <si>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</si>
  <si>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</si>
  <si>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</si>
  <si>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</si>
  <si>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</si>
  <si>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</si>
  <si>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</si>
  <si>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</si>
  <si>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</si>
  <si>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</si>
  <si>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</si>
  <si>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</si>
  <si>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</si>
  <si>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</si>
  <si>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</si>
  <si>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</si>
  <si>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</si>
  <si>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</si>
  <si>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</si>
  <si>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</si>
  <si>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</si>
  <si>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</si>
  <si>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</si>
  <si>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</si>
  <si>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</si>
  <si>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</si>
  <si>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</si>
  <si>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</si>
  <si>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</si>
  <si>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</si>
  <si>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</si>
  <si>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</si>
  <si>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</si>
  <si>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</si>
  <si>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</si>
  <si>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</si>
  <si>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</si>
  <si>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</si>
  <si>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</si>
  <si>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</si>
  <si>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</si>
  <si>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</si>
  <si>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</si>
  <si>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</si>
  <si>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</si>
  <si>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</si>
  <si>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</si>
  <si>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</si>
  <si>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</si>
  <si>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</si>
  <si>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</si>
  <si>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</si>
  <si>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</si>
  <si>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</si>
  <si>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</si>
  <si>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</si>
  <si>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</si>
  <si>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</si>
  <si>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</si>
  <si>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</si>
  <si>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</si>
  <si>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</si>
  <si>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</si>
  <si>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</si>
  <si>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</si>
  <si>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</si>
  <si>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</si>
  <si>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</si>
  <si>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</si>
  <si>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</si>
  <si>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</si>
  <si>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</si>
  <si>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</si>
  <si>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</si>
  <si>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</si>
  <si>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</si>
  <si>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</si>
  <si>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</si>
  <si>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</si>
  <si>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</si>
  <si>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</si>
  <si>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</si>
  <si>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</si>
  <si>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</si>
  <si>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</si>
  <si>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</si>
  <si>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</si>
  <si>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</si>
  <si>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</si>
  <si>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</si>
  <si>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</si>
  <si>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</si>
  <si>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</si>
  <si>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</si>
  <si>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</si>
  <si>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</si>
  <si>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</si>
  <si>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</si>
  <si>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</si>
  <si>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</si>
  <si>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</si>
  <si>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</si>
  <si>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</si>
  <si>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</si>
  <si>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</si>
  <si>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</si>
  <si>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</si>
  <si>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</si>
  <si>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</si>
  <si>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</si>
  <si>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</si>
  <si>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</si>
  <si>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</si>
  <si>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</si>
  <si>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</si>
  <si>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</si>
  <si>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</si>
  <si>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</si>
  <si>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</si>
  <si>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</si>
  <si>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</si>
  <si>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</si>
  <si>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</si>
  <si>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</si>
  <si>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</si>
  <si>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</si>
  <si>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</si>
  <si>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</si>
  <si>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</si>
  <si>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</si>
  <si>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</si>
  <si>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</si>
  <si>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</si>
  <si>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</si>
  <si>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</si>
  <si>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</si>
  <si>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</si>
  <si>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</si>
  <si>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</si>
  <si>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</si>
  <si>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</si>
  <si>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</si>
  <si>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</si>
  <si>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</si>
  <si>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</si>
  <si>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</si>
  <si>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</si>
  <si>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</si>
  <si>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</si>
  <si>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</si>
  <si>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</si>
  <si>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</si>
  <si>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</si>
  <si>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</si>
  <si>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</si>
  <si>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</si>
  <si>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</si>
  <si>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</si>
  <si>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</si>
  <si>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</si>
  <si>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</si>
  <si>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</si>
  <si>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</si>
  <si>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</si>
  <si>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</si>
  <si>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</si>
  <si>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</si>
  <si>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</si>
  <si>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</si>
  <si>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</si>
  <si>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</si>
  <si>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</si>
  <si>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</si>
  <si>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</si>
  <si>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</si>
  <si>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</si>
  <si>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</si>
  <si>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</si>
  <si>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</si>
  <si>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</si>
  <si>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</si>
  <si>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</si>
  <si>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</si>
  <si>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</si>
  <si>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</si>
  <si>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</si>
  <si>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</si>
  <si>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</si>
  <si>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</si>
  <si>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</si>
  <si>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</si>
  <si>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</si>
  <si>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</si>
  <si>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</si>
  <si>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</si>
  <si>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</si>
  <si>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</si>
  <si>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</si>
  <si>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</si>
  <si>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</si>
  <si>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</si>
  <si>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</si>
  <si>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</si>
  <si>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</si>
  <si>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</si>
  <si>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</si>
  <si>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</si>
  <si>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</si>
  <si>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</si>
  <si>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</si>
  <si>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</si>
  <si>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</si>
  <si>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</si>
  <si>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</si>
  <si>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</si>
  <si>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</si>
  <si>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</si>
  <si>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</si>
  <si>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</si>
  <si>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</si>
  <si>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</si>
  <si>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</si>
  <si>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</si>
  <si>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</si>
  <si>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</si>
  <si>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</si>
  <si>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</si>
  <si>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</si>
  <si>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</si>
  <si>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</si>
  <si>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</si>
  <si>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</si>
  <si>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</si>
  <si>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</si>
  <si>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</si>
  <si>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</si>
  <si>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</si>
  <si>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</si>
  <si>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</si>
  <si>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</si>
  <si>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</si>
  <si>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</si>
  <si>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</si>
  <si>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</si>
  <si>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</si>
  <si>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</si>
  <si>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</si>
  <si>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</si>
  <si>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</si>
  <si>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</si>
  <si>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</si>
  <si>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</si>
  <si>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</si>
  <si>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</si>
  <si>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</si>
  <si>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</si>
  <si>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</si>
  <si>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</si>
  <si>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</si>
  <si>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</si>
  <si>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</si>
  <si>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</si>
  <si>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</si>
  <si>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</si>
  <si>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</si>
  <si>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</si>
  <si>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</si>
  <si>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</si>
  <si>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</si>
  <si>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</si>
  <si>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</si>
  <si>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</si>
  <si>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</si>
  <si>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</si>
  <si>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</si>
  <si>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</si>
  <si>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</si>
  <si>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</si>
  <si>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</si>
  <si>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</si>
  <si>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</si>
  <si>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</si>
  <si>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</si>
  <si>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</si>
  <si>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</si>
  <si>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</si>
  <si>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</si>
  <si>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</si>
  <si>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</si>
  <si>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</si>
  <si>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</si>
  <si>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</si>
  <si>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</si>
  <si>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</si>
  <si>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</si>
  <si>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</si>
  <si>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</si>
  <si>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</si>
  <si>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</si>
  <si>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</si>
  <si>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</si>
  <si>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</si>
  <si>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</si>
  <si>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</si>
  <si>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</si>
  <si>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</si>
  <si>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</si>
  <si>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</si>
  <si>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</si>
  <si>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</si>
  <si>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</si>
  <si>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</si>
  <si>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</si>
  <si>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</si>
  <si>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</si>
  <si>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</si>
  <si>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</si>
  <si>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</si>
  <si>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</si>
  <si>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</si>
  <si>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</si>
  <si>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</si>
  <si>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</si>
  <si>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</si>
  <si>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</si>
  <si>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</si>
  <si>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</si>
  <si>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</si>
  <si>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</si>
  <si>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</si>
  <si>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</si>
  <si>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</si>
  <si>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</si>
  <si>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</si>
  <si>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</si>
  <si>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</si>
  <si>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</si>
  <si>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</si>
  <si>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</si>
  <si>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</si>
  <si>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</si>
  <si>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</si>
  <si>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</si>
  <si>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</si>
  <si>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</si>
  <si>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</si>
  <si>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</si>
  <si>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</si>
  <si>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</si>
  <si>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</si>
  <si>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</si>
  <si>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</si>
  <si>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</si>
  <si>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</si>
  <si>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</si>
  <si>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</si>
  <si>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</si>
  <si>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</si>
  <si>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</si>
  <si>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</si>
  <si>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</si>
  <si>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</si>
  <si>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</si>
  <si>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</si>
  <si>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</si>
  <si>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</si>
  <si>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</si>
  <si>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</si>
  <si>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</si>
  <si>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</si>
  <si>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</si>
  <si>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</si>
  <si>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</si>
  <si>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</si>
  <si>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</si>
  <si>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</si>
  <si>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</si>
  <si>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</si>
  <si>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</si>
  <si>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</si>
  <si>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</si>
  <si>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</si>
  <si>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</si>
  <si>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</si>
  <si>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</si>
  <si>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</si>
  <si>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</si>
  <si>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</si>
  <si>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</si>
  <si>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</si>
  <si>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</si>
  <si>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</si>
  <si>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</si>
  <si>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</si>
  <si>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</si>
  <si>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</si>
  <si>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</si>
  <si>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</si>
  <si>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</si>
  <si>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</si>
  <si>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</si>
  <si>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</si>
  <si>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</si>
  <si>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</si>
  <si>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</si>
  <si>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</si>
  <si>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</si>
  <si>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</si>
  <si>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</si>
  <si>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</si>
  <si>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</si>
  <si>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</si>
  <si>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</si>
  <si>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</si>
  <si>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</si>
  <si>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</si>
  <si>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</si>
  <si>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</si>
  <si>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</si>
  <si>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</si>
  <si>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</si>
  <si>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</si>
  <si>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</si>
  <si>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</si>
  <si>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</si>
  <si>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</si>
  <si>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</si>
  <si>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</si>
  <si>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</si>
  <si>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</si>
  <si>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</si>
  <si>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</si>
  <si>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</si>
  <si>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</si>
  <si>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</si>
  <si>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</si>
  <si>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</si>
  <si>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</si>
  <si>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</si>
  <si>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</si>
  <si>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</si>
  <si>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</si>
  <si>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</si>
  <si>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</si>
  <si>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</si>
  <si>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</si>
  <si>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</si>
  <si>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</si>
  <si>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</si>
  <si>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</si>
  <si>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</si>
  <si>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</si>
  <si>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</si>
  <si>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</si>
  <si>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</si>
  <si>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</si>
  <si>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</si>
  <si>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</si>
  <si>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</si>
  <si>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</si>
  <si>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</si>
  <si>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</si>
  <si>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</si>
  <si>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</si>
  <si>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</si>
  <si>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</si>
  <si>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</si>
  <si>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</si>
  <si>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</si>
  <si>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</si>
  <si>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</si>
  <si>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</si>
  <si>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</si>
  <si>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</si>
  <si>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</si>
  <si>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</si>
  <si>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</si>
  <si>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</si>
  <si>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</si>
  <si>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</si>
  <si>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</si>
  <si>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</si>
  <si>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</si>
  <si>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</si>
  <si>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</si>
  <si>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</si>
  <si>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</si>
  <si>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</si>
  <si>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</si>
  <si>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</si>
  <si>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</si>
  <si>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</si>
  <si>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</si>
  <si>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</si>
  <si>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</si>
  <si>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</si>
  <si>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</si>
  <si>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</si>
  <si>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</si>
  <si>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</si>
  <si>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</si>
  <si>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</si>
  <si>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</si>
  <si>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</si>
  <si>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</si>
  <si>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</si>
  <si>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</si>
  <si>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</si>
  <si>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</si>
  <si>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</si>
  <si>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</si>
  <si>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</si>
  <si>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</si>
  <si>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</si>
  <si>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</si>
  <si>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</si>
  <si>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</si>
  <si>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</si>
  <si>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</si>
  <si>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</si>
  <si>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</si>
  <si>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</si>
  <si>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</si>
  <si>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</si>
  <si>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</si>
  <si>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</si>
  <si>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</si>
  <si>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</si>
  <si>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</si>
  <si>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</si>
  <si>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</si>
  <si>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</si>
  <si>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</si>
  <si>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</si>
  <si>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</si>
  <si>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</si>
  <si>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</si>
  <si>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</si>
  <si>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</si>
  <si>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</si>
  <si>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</si>
  <si>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</si>
  <si>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</si>
  <si>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</si>
  <si>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</si>
  <si>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</si>
  <si>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</si>
  <si>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</si>
  <si>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</si>
  <si>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</si>
  <si>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</si>
  <si>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</si>
  <si>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</si>
  <si>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</si>
  <si>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</si>
  <si>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</si>
  <si>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</si>
  <si>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</si>
  <si>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</si>
  <si>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</si>
  <si>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</si>
  <si>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</si>
  <si>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</si>
  <si>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</si>
  <si>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</si>
  <si>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</si>
  <si>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</si>
  <si>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</si>
  <si>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</si>
  <si>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</si>
  <si>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</si>
  <si>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</si>
  <si>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</si>
  <si>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</si>
  <si>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</si>
  <si>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</si>
  <si>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</si>
  <si>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</si>
  <si>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</si>
  <si>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</si>
  <si>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</si>
  <si>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</si>
  <si>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</si>
  <si>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</si>
  <si>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</si>
  <si>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</si>
  <si>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</si>
  <si>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</si>
  <si>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</si>
  <si>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</si>
  <si>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</si>
  <si>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</si>
  <si>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</si>
  <si>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</si>
  <si>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</si>
  <si>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</si>
  <si>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</si>
  <si>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</si>
  <si>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</si>
  <si>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</si>
  <si>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</si>
  <si>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</si>
  <si>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</si>
  <si>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</si>
  <si>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</si>
  <si>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</si>
  <si>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</si>
  <si>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</si>
  <si>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</si>
  <si>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</si>
  <si>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</si>
  <si>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</si>
  <si>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</si>
  <si>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</si>
  <si>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</si>
  <si>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</si>
  <si>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</si>
  <si>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</si>
  <si>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</si>
  <si>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</si>
  <si>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</si>
  <si>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</si>
  <si>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</si>
  <si>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</si>
  <si>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</si>
  <si>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</si>
  <si>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</si>
  <si>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</si>
  <si>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</si>
  <si>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</si>
  <si>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</si>
  <si>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</si>
  <si>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</si>
  <si>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</si>
  <si>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</si>
  <si>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</si>
  <si>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</si>
  <si>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</si>
  <si>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</si>
  <si>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</si>
  <si>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</si>
  <si>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</si>
  <si>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</si>
  <si>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</si>
  <si>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</si>
  <si>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</si>
  <si>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</si>
  <si>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</si>
  <si>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</si>
  <si>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</si>
  <si>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</si>
  <si>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</si>
  <si>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</si>
  <si>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</si>
  <si>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</si>
  <si>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</si>
  <si>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</si>
  <si>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</si>
  <si>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</si>
  <si>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</si>
  <si>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</si>
  <si>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</si>
  <si>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</si>
  <si>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</si>
  <si>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</si>
  <si>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</si>
  <si>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</si>
  <si>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</si>
  <si>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</si>
  <si>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</si>
  <si>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</si>
  <si>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</si>
  <si>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</si>
  <si>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</si>
  <si>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</si>
  <si>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</si>
  <si>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</si>
  <si>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</si>
  <si>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</si>
  <si>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</si>
  <si>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</si>
  <si>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</si>
  <si>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</si>
  <si>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</si>
  <si>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</si>
  <si>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</si>
  <si>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</si>
  <si>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</si>
  <si>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</si>
  <si>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</si>
  <si>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</si>
  <si>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</si>
  <si>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</si>
  <si>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</si>
  <si>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</si>
  <si>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</si>
  <si>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</si>
  <si>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</si>
  <si>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</si>
  <si>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</si>
  <si>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</si>
  <si>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</si>
  <si>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</si>
  <si>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</si>
  <si>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</si>
  <si>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</si>
  <si>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</si>
  <si>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</si>
  <si>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</si>
  <si>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</si>
  <si>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</si>
  <si>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</si>
  <si>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</si>
  <si>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</si>
  <si>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</si>
  <si>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</si>
  <si>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</si>
  <si>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</si>
  <si>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</si>
  <si>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</si>
  <si>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</si>
  <si>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</si>
  <si>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</si>
  <si>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</si>
  <si>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</si>
  <si>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</si>
  <si>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</si>
  <si>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</si>
  <si>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</si>
  <si>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</si>
  <si>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</si>
  <si>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</si>
  <si>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</si>
  <si>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</si>
  <si>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</si>
  <si>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</si>
  <si>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</si>
  <si>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</si>
  <si>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</si>
  <si>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</si>
  <si>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</si>
  <si>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</si>
  <si>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</si>
  <si>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</si>
  <si>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</si>
  <si>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</si>
  <si>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</si>
  <si>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</si>
  <si>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</si>
  <si>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</si>
  <si>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</si>
  <si>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</si>
  <si>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</si>
  <si>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</si>
  <si>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</si>
  <si>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</si>
  <si>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</si>
  <si>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</si>
  <si>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</si>
  <si>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</si>
  <si>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</si>
  <si>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</si>
  <si>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</si>
  <si>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</si>
  <si>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</si>
  <si>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</si>
  <si>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</si>
  <si>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</si>
  <si>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</si>
  <si>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</si>
  <si>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</si>
  <si>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</si>
  <si>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</si>
  <si>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</si>
  <si>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</si>
  <si>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</si>
  <si>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</si>
  <si>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</si>
  <si>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</si>
  <si>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</si>
  <si>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</si>
  <si>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</si>
  <si>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</si>
  <si>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</si>
  <si>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</si>
  <si>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</si>
  <si>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</si>
  <si>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</si>
  <si>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</si>
  <si>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</si>
  <si>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</si>
  <si>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</si>
  <si>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</si>
  <si>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</si>
  <si>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</si>
  <si>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</si>
  <si>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</si>
  <si>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</si>
  <si>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</si>
  <si>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</si>
  <si>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</si>
  <si>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</si>
  <si>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</si>
  <si>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</si>
  <si>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</si>
  <si>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</si>
  <si>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</si>
  <si>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</si>
  <si>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</si>
  <si>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</si>
  <si>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</si>
  <si>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</si>
  <si>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</si>
  <si>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</si>
  <si>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</si>
  <si>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</si>
  <si>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</si>
  <si>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</si>
  <si>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</si>
  <si>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</si>
  <si>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</si>
  <si>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</si>
  <si>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</si>
  <si>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</si>
  <si>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</si>
  <si>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</si>
  <si>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</si>
  <si>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</si>
  <si>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</si>
  <si>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</si>
  <si>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</si>
  <si>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</si>
  <si>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</si>
  <si>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</si>
  <si>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</si>
  <si>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</si>
  <si>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</si>
  <si>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</si>
  <si>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</si>
  <si>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</si>
  <si>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</si>
  <si>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</si>
  <si>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</si>
  <si>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</si>
  <si>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</si>
  <si>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</si>
  <si>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</si>
  <si>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</si>
  <si>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</si>
  <si>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</si>
  <si>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</si>
  <si>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</si>
  <si>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</si>
  <si>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</si>
  <si>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</si>
  <si>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</si>
  <si>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</si>
  <si>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</si>
  <si>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</si>
  <si>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</si>
  <si>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</si>
  <si>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</si>
  <si>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</si>
  <si>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</si>
  <si>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</si>
  <si>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</si>
  <si>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</si>
  <si>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</si>
  <si>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</si>
  <si>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</si>
  <si>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</si>
  <si>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</si>
  <si>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</si>
  <si>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</si>
  <si>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</si>
  <si>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</si>
  <si>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</si>
  <si>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</si>
  <si>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</si>
  <si>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</si>
  <si>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</si>
  <si>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</si>
  <si>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</si>
  <si>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</si>
  <si>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</si>
  <si>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</si>
  <si>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</si>
  <si>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</si>
  <si>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</si>
  <si>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</si>
  <si>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</si>
  <si>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</si>
  <si>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</si>
  <si>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</si>
  <si>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</si>
  <si>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</si>
  <si>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</si>
  <si>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</si>
  <si>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</si>
  <si>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</si>
  <si>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</si>
  <si>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</si>
  <si>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</si>
  <si>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</si>
  <si>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</si>
  <si>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</si>
  <si>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</si>
  <si>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</si>
  <si>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</si>
  <si>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</si>
  <si>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</si>
  <si>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</si>
  <si>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</si>
  <si>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</si>
  <si>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</si>
  <si>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</si>
  <si>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</si>
  <si>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</si>
  <si>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</si>
  <si>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</si>
  <si>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</si>
  <si>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</si>
  <si>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</si>
  <si>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</si>
  <si>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</si>
  <si>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</si>
  <si>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</si>
  <si>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</si>
  <si>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</si>
  <si>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</si>
  <si>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</si>
  <si>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</si>
  <si>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</si>
  <si>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</si>
  <si>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</si>
  <si>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</si>
  <si>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</si>
  <si>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</si>
  <si>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</si>
  <si>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</si>
  <si>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</si>
  <si>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</si>
  <si>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</si>
  <si>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</si>
  <si>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</si>
  <si>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</si>
  <si>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</si>
  <si>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</si>
  <si>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</si>
  <si>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</si>
  <si>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</si>
  <si>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</si>
  <si>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</si>
  <si>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</si>
  <si>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</si>
  <si>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</si>
  <si>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</si>
  <si>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</si>
  <si>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</si>
  <si>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</si>
  <si>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</si>
  <si>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</si>
  <si>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</si>
  <si>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</si>
  <si>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</si>
  <si>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</si>
  <si>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</si>
  <si>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</si>
  <si>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</si>
  <si>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</si>
  <si>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</si>
  <si>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</si>
  <si>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</si>
  <si>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</si>
  <si>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</si>
  <si>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</si>
  <si>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</si>
  <si>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</si>
  <si>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</si>
  <si>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</si>
  <si>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</si>
  <si>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</si>
  <si>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</si>
  <si>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</si>
  <si>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</si>
  <si>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</si>
  <si>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</si>
  <si>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</si>
  <si>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</si>
  <si>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</si>
  <si>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</si>
  <si>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</si>
  <si>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</si>
  <si>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</si>
  <si>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</si>
  <si>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</si>
  <si>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</si>
  <si>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</si>
  <si>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</si>
  <si>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</si>
  <si>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</si>
  <si>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</si>
  <si>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</si>
  <si>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</si>
  <si>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</si>
  <si>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</si>
  <si>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</si>
  <si>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</si>
  <si>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</si>
  <si>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</si>
  <si>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</si>
  <si>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</si>
  <si>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</si>
  <si>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</si>
  <si>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</si>
  <si>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</si>
  <si>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</si>
  <si>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</si>
  <si>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</si>
  <si>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</si>
  <si>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</si>
  <si>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</si>
  <si>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</si>
  <si>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</si>
  <si>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</si>
  <si>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</si>
  <si>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</si>
  <si>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</si>
  <si>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</si>
  <si>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</si>
  <si>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</si>
  <si>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</si>
  <si>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</si>
  <si>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</si>
  <si>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</si>
  <si>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</si>
  <si>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</si>
  <si>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</si>
  <si>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</si>
  <si>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</si>
  <si>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</si>
  <si>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</si>
  <si>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</si>
  <si>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</si>
  <si>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</si>
  <si>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</si>
  <si>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</si>
  <si>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</si>
  <si>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</si>
  <si>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</si>
  <si>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</si>
  <si>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</si>
  <si>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</si>
  <si>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</si>
  <si>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</si>
  <si>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</si>
  <si>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</si>
  <si>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</si>
  <si>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</si>
  <si>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</si>
  <si>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</si>
  <si>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</si>
  <si>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</si>
  <si>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</si>
  <si>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</si>
  <si>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</si>
  <si>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</si>
  <si>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</si>
  <si>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</si>
  <si>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</si>
  <si>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</si>
  <si>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</si>
  <si>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</si>
  <si>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</si>
  <si>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</si>
  <si>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</si>
  <si>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</si>
  <si>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</si>
  <si>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</si>
  <si>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</si>
  <si>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</si>
  <si>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</si>
  <si>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</si>
  <si>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</si>
  <si>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</si>
  <si>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</si>
  <si>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</si>
  <si>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</si>
  <si>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</si>
  <si>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</si>
  <si>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</si>
  <si>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</si>
  <si>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</si>
  <si>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</si>
  <si>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</si>
  <si>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</si>
  <si>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</si>
  <si>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</si>
  <si>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</si>
  <si>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</si>
  <si>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</si>
  <si>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</si>
  <si>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</si>
  <si>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</si>
  <si>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</si>
  <si>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</si>
  <si>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</si>
  <si>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</si>
  <si>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</si>
  <si>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</si>
  <si>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</si>
  <si>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</si>
  <si>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</si>
  <si>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</si>
  <si>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</si>
  <si>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</si>
  <si>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</si>
  <si>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</si>
  <si>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</si>
  <si>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</si>
  <si>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</si>
  <si>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</si>
  <si>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</si>
  <si>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</si>
  <si>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</si>
  <si>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</si>
  <si>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</si>
  <si>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</si>
  <si>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</si>
  <si>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</si>
  <si>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</si>
  <si>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</si>
  <si>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</si>
  <si>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</si>
  <si>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</si>
  <si>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</si>
  <si>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</si>
  <si>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</si>
  <si>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</si>
  <si>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</si>
  <si>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</si>
  <si>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</si>
  <si>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</si>
  <si>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</si>
  <si>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</si>
  <si>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</si>
  <si>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</si>
  <si>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</si>
  <si>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</si>
  <si>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</si>
  <si>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</si>
  <si>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</si>
  <si>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</si>
  <si>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</si>
  <si>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</si>
  <si>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</si>
  <si>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</si>
  <si>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</si>
  <si>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</si>
  <si>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</si>
  <si>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</si>
  <si>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</si>
  <si>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</si>
  <si>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</si>
  <si>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</si>
  <si>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</si>
  <si>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</si>
  <si>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</si>
  <si>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</si>
  <si>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</si>
  <si>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</si>
  <si>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</si>
  <si>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</si>
  <si>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</si>
  <si>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</si>
  <si>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</si>
  <si>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</si>
  <si>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</si>
  <si>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</si>
  <si>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</si>
  <si>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</si>
  <si>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</si>
  <si>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</si>
  <si>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</si>
  <si>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</si>
  <si>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</si>
  <si>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</si>
  <si>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</si>
  <si>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</si>
  <si>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</si>
  <si>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</si>
  <si>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</si>
  <si>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</si>
  <si>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</si>
  <si>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</si>
  <si>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</si>
  <si>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</si>
  <si>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</si>
  <si>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</si>
  <si>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</si>
  <si>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</si>
  <si>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</si>
  <si>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</si>
  <si>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</si>
  <si>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</si>
  <si>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</si>
  <si>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</si>
  <si>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</si>
  <si>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</si>
  <si>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</si>
  <si>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</si>
  <si>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</si>
  <si>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</si>
  <si>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</si>
  <si>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</si>
  <si>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</si>
  <si>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</si>
  <si>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</si>
  <si>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</si>
  <si>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</si>
  <si>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</si>
  <si>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</si>
  <si>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</si>
  <si>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</si>
  <si>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</si>
  <si>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</si>
  <si>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</si>
  <si>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</si>
  <si>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</si>
  <si>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</si>
  <si>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</si>
  <si>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</si>
  <si>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</si>
  <si>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</si>
  <si>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</si>
  <si>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</si>
  <si>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</si>
  <si>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</si>
  <si>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</si>
  <si>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</si>
  <si>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</si>
  <si>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</si>
  <si>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</si>
  <si>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</si>
  <si>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</si>
  <si>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</si>
  <si>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</si>
  <si>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</si>
  <si>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</si>
  <si>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</si>
  <si>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</si>
  <si>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</si>
  <si>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</si>
  <si>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</si>
  <si>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</si>
  <si>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</si>
  <si>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</si>
  <si>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</si>
  <si>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</si>
  <si>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</si>
  <si>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</si>
  <si>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</si>
  <si>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</si>
  <si>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</si>
  <si>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</si>
  <si>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</si>
  <si>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</si>
  <si>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</si>
  <si>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</si>
  <si>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</si>
  <si>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</si>
  <si>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</si>
  <si>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</si>
  <si>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</si>
  <si>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</si>
  <si>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</si>
  <si>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</si>
  <si>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</si>
  <si>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</si>
  <si>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</si>
  <si>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</si>
  <si>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</si>
  <si>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</si>
  <si>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</si>
  <si>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</si>
  <si>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</si>
  <si>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</si>
  <si>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</si>
  <si>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</si>
  <si>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</si>
  <si>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</si>
  <si>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</si>
  <si>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</si>
  <si>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</si>
  <si>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</si>
  <si>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</si>
  <si>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</si>
  <si>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</si>
  <si>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</si>
  <si>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</si>
  <si>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</si>
  <si>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</si>
  <si>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</si>
  <si>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</si>
  <si>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</si>
  <si>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</si>
  <si>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</si>
  <si>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</si>
  <si>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</si>
  <si>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</si>
  <si>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</si>
  <si>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</si>
  <si>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</si>
  <si>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</si>
  <si>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</si>
  <si>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</si>
  <si>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</si>
  <si>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</si>
  <si>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</si>
  <si>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</si>
  <si>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</si>
  <si>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</si>
  <si>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</si>
  <si>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</si>
  <si>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</si>
  <si>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</si>
  <si>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</si>
  <si>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</si>
  <si>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</si>
  <si>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</si>
  <si>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</si>
  <si>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</si>
  <si>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</si>
  <si>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</si>
  <si>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</si>
  <si>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</si>
  <si>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</si>
  <si>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</si>
  <si>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</si>
  <si>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</si>
  <si>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</si>
  <si>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</si>
  <si>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</si>
  <si>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</si>
  <si>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</si>
  <si>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</si>
  <si>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</si>
  <si>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</si>
  <si>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</si>
  <si>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</si>
  <si>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</si>
  <si>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</si>
  <si>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</si>
  <si>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</si>
  <si>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</si>
  <si>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</si>
  <si>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</si>
  <si>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</si>
  <si>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</si>
  <si>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</si>
  <si>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</si>
  <si>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</si>
  <si>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</si>
  <si>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</si>
  <si>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</si>
  <si>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</si>
  <si>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</si>
  <si>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</si>
  <si>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</si>
  <si>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</si>
  <si>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</si>
  <si>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</si>
  <si>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</si>
  <si>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</si>
  <si>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</si>
  <si>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</si>
  <si>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</si>
  <si>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</si>
  <si>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</si>
  <si>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</si>
  <si>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</si>
  <si>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</si>
  <si>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</si>
  <si>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</si>
  <si>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</si>
  <si>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</si>
  <si>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</si>
  <si>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</si>
  <si>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</si>
  <si>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</si>
  <si>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</si>
  <si>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</si>
  <si>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</si>
  <si>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</si>
  <si>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</si>
  <si>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</si>
  <si>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</si>
  <si>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</si>
  <si>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</si>
  <si>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</si>
  <si>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</si>
  <si>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</si>
  <si>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</si>
  <si>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</si>
  <si>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</si>
  <si>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</si>
  <si>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</si>
  <si>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</si>
  <si>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</si>
  <si>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</si>
  <si>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</si>
  <si>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</si>
  <si>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</si>
  <si>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</si>
  <si>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</si>
  <si>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</si>
  <si>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</si>
  <si>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</si>
  <si>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</si>
  <si>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</si>
  <si>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</si>
  <si>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</si>
  <si>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</si>
  <si>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</si>
  <si>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</si>
  <si>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</si>
  <si>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</si>
  <si>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</si>
  <si>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</si>
  <si>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</si>
  <si>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</si>
  <si>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</si>
  <si>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</si>
  <si>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</si>
  <si>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</si>
  <si>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</si>
  <si>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</si>
  <si>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</si>
  <si>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</si>
  <si>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</si>
  <si>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</si>
  <si>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</si>
  <si>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</si>
  <si>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</si>
  <si>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</si>
  <si>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</si>
  <si>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</si>
  <si>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</si>
  <si>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</si>
  <si>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</si>
  <si>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</si>
  <si>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</si>
  <si>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</si>
  <si>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</si>
  <si>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</si>
  <si>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</si>
  <si>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</si>
  <si>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</si>
  <si>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</si>
  <si>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</si>
  <si>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</si>
  <si>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</si>
  <si>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</si>
  <si>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</si>
  <si>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</si>
  <si>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</si>
  <si>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</si>
  <si>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</si>
  <si>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</si>
  <si>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</si>
  <si>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</si>
  <si>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</si>
  <si>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</si>
  <si>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</si>
  <si>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</si>
  <si>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</si>
  <si>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</si>
  <si>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</si>
  <si>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</si>
  <si>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</si>
  <si>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</si>
  <si>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</si>
  <si>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</si>
  <si>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</si>
  <si>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</si>
  <si>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</si>
  <si>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</si>
  <si>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</si>
  <si>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</si>
  <si>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</si>
  <si>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</si>
  <si>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</si>
  <si>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</si>
  <si>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</si>
  <si>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</si>
  <si>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</si>
  <si>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</si>
  <si>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</si>
  <si>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</si>
  <si>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</si>
  <si>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</si>
  <si>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</si>
  <si>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</si>
  <si>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</si>
  <si>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</si>
  <si>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</si>
  <si>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</si>
  <si>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</si>
  <si>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</si>
  <si>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</si>
  <si>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</si>
  <si>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</si>
  <si>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</si>
  <si>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</si>
  <si>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</si>
  <si>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</si>
  <si>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</si>
  <si>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</si>
  <si>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</si>
  <si>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</si>
  <si>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</si>
  <si>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</si>
  <si>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</si>
  <si>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</si>
  <si>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</si>
  <si>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</si>
  <si>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</si>
  <si>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</si>
  <si>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</si>
  <si>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</si>
  <si>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</si>
  <si>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</si>
  <si>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</si>
  <si>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</si>
  <si>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</si>
  <si>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</si>
  <si>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</si>
  <si>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</si>
  <si>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</si>
  <si>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</si>
  <si>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</si>
  <si>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</si>
  <si>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</si>
  <si>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</si>
  <si>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</si>
  <si>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</si>
  <si>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</si>
  <si>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</si>
  <si>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</si>
  <si>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</si>
  <si>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</si>
  <si>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</si>
  <si>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</si>
  <si>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</si>
  <si>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</si>
  <si>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</si>
  <si>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</si>
  <si>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</si>
  <si>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</si>
  <si>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</si>
  <si>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</si>
  <si>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</si>
  <si>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</si>
  <si>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</si>
  <si>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</si>
  <si>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</si>
  <si>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</si>
  <si>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</si>
  <si>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</si>
  <si>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</si>
  <si>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</si>
  <si>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</si>
  <si>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</si>
  <si>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</si>
  <si>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</si>
  <si>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</si>
  <si>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</si>
  <si>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</si>
  <si>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</si>
  <si>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</si>
  <si>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</si>
  <si>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</si>
  <si>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</si>
  <si>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</si>
  <si>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</si>
  <si>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</si>
  <si>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</si>
  <si>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</si>
  <si>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</si>
  <si>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</si>
  <si>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</si>
  <si>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</si>
  <si>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</si>
  <si>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</si>
  <si>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</si>
  <si>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</si>
  <si>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</si>
  <si>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</si>
  <si>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</si>
  <si>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</si>
  <si>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</si>
  <si>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</si>
  <si>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</si>
  <si>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</si>
  <si>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</si>
  <si>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</si>
  <si>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</si>
  <si>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</si>
  <si>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</si>
  <si>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</si>
  <si>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</si>
  <si>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</si>
  <si>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</si>
  <si>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</si>
  <si>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</si>
  <si>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</si>
  <si>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</si>
  <si>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</si>
  <si>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</si>
  <si>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</si>
  <si>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</si>
  <si>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</si>
  <si>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</si>
  <si>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</si>
  <si>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</si>
  <si>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</si>
  <si>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</si>
  <si>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</si>
  <si>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</si>
  <si>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</si>
  <si>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</si>
  <si>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</si>
  <si>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</si>
  <si>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</si>
  <si>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</si>
  <si>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</si>
  <si>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</si>
  <si>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</si>
  <si>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</si>
  <si>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</si>
  <si>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</si>
  <si>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</si>
  <si>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</si>
  <si>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</si>
  <si>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</si>
  <si>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</si>
  <si>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</si>
  <si>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</si>
  <si>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</si>
  <si>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</si>
  <si>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</si>
  <si>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</si>
  <si>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</si>
  <si>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</si>
  <si>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</si>
  <si>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</si>
  <si>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</si>
  <si>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</si>
  <si>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</si>
  <si>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</si>
  <si>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</si>
  <si>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</si>
  <si>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</si>
  <si>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</si>
  <si>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</si>
  <si>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</si>
  <si>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</si>
  <si>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</si>
  <si>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</si>
  <si>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</si>
  <si>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</si>
  <si>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</si>
  <si>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</si>
  <si>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</si>
  <si>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</si>
  <si>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</si>
  <si>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</si>
  <si>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</si>
  <si>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</si>
  <si>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</si>
  <si>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</si>
  <si>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</si>
  <si>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</si>
  <si>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</si>
  <si>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</si>
  <si>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</si>
  <si>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</si>
  <si>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</si>
  <si>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</si>
  <si>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</si>
  <si>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</si>
  <si>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</si>
  <si>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</si>
  <si>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</si>
  <si>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</si>
  <si>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</si>
  <si>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</si>
  <si>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</si>
  <si>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</si>
  <si>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</si>
  <si>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</si>
  <si>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</si>
  <si>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</si>
  <si>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</si>
  <si>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</si>
  <si>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</si>
  <si>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</si>
  <si>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</si>
  <si>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</si>
  <si>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</si>
  <si>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</si>
  <si>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</si>
  <si>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</si>
  <si>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</si>
  <si>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</si>
  <si>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</si>
  <si>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</si>
  <si>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</si>
  <si>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</si>
  <si>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</si>
  <si>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</si>
  <si>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</si>
  <si>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</si>
  <si>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</si>
  <si>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</si>
  <si>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</si>
  <si>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</si>
  <si>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</si>
  <si>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</si>
  <si>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</si>
  <si>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</si>
  <si>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</si>
  <si>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</si>
  <si>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</si>
  <si>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</si>
  <si>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</si>
  <si>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</si>
  <si>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</si>
  <si>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</si>
  <si>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</si>
  <si>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</si>
  <si>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</si>
  <si>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</si>
  <si>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</si>
  <si>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</si>
  <si>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</si>
  <si>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</si>
  <si>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</si>
  <si>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</si>
  <si>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</si>
  <si>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</si>
  <si>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</si>
  <si>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</si>
  <si>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</si>
  <si>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</si>
  <si>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</si>
  <si>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</si>
  <si>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</si>
  <si>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</si>
  <si>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</si>
  <si>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</si>
  <si>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</si>
  <si>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</si>
  <si>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</si>
  <si>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</si>
  <si>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</si>
  <si>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</si>
  <si>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</si>
  <si>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</si>
  <si>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</si>
  <si>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</si>
  <si>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</si>
  <si>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</si>
  <si>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</si>
  <si>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</si>
  <si>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</si>
  <si>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</si>
  <si>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</si>
  <si>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</si>
  <si>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</si>
  <si>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</si>
  <si>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</si>
  <si>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</si>
  <si>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</si>
  <si>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</si>
  <si>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</si>
  <si>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</si>
  <si>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</si>
  <si>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</si>
  <si>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</si>
  <si>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</si>
  <si>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</si>
  <si>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</si>
  <si>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</si>
  <si>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</si>
  <si>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</si>
  <si>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</si>
  <si>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</si>
  <si>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</si>
  <si>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</si>
  <si>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</si>
  <si>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</si>
  <si>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</si>
  <si>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</si>
  <si>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</si>
  <si>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</si>
  <si>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</si>
  <si>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</si>
  <si>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</si>
  <si>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</si>
  <si>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</si>
  <si>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</si>
  <si>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</si>
  <si>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</si>
  <si>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</si>
  <si>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</si>
  <si>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</si>
  <si>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</si>
  <si>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</si>
  <si>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</si>
  <si>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</si>
  <si>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</si>
  <si>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</si>
  <si>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</si>
  <si>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</si>
  <si>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</si>
  <si>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</si>
  <si>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</si>
  <si>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</si>
  <si>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</si>
  <si>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</si>
  <si>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</si>
  <si>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</si>
  <si>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</si>
  <si>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</si>
  <si>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</si>
  <si>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</si>
  <si>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</si>
  <si>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</si>
  <si>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</si>
  <si>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</si>
  <si>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</si>
  <si>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</si>
  <si>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</si>
  <si>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</si>
  <si>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</si>
  <si>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</si>
  <si>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</si>
  <si>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</si>
  <si>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</si>
  <si>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</si>
  <si>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</si>
  <si>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</si>
  <si>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</si>
  <si>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</si>
  <si>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</si>
  <si>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</si>
  <si>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</si>
  <si>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</si>
  <si>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</si>
  <si>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</si>
  <si>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</si>
  <si>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</si>
  <si>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</si>
  <si>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</si>
  <si>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</si>
  <si>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</si>
  <si>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</si>
  <si>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</si>
  <si>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</si>
  <si>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</si>
  <si>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</si>
  <si>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</si>
  <si>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</si>
  <si>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</si>
  <si>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</si>
  <si>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</si>
  <si>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</si>
  <si>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</si>
  <si>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</si>
  <si>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</si>
  <si>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</si>
  <si>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</si>
  <si>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</si>
  <si>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</si>
  <si>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</si>
  <si>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</si>
  <si>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</si>
  <si>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</si>
  <si>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</si>
  <si>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</si>
  <si>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</si>
  <si>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</si>
  <si>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</si>
  <si>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</si>
  <si>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</si>
  <si>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</si>
  <si>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</si>
  <si>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</si>
  <si>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</si>
  <si>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</si>
  <si>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</si>
  <si>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</si>
  <si>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</si>
  <si>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</si>
  <si>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</si>
  <si>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</si>
  <si>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</si>
  <si>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</si>
  <si>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</si>
  <si>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</si>
  <si>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</si>
  <si>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</si>
  <si>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</si>
  <si>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</si>
  <si>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</si>
  <si>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</si>
  <si>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</si>
  <si>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</si>
  <si>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</si>
  <si>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</si>
  <si>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</si>
  <si>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</si>
  <si>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</si>
  <si>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</si>
  <si>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</si>
  <si>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</si>
  <si>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</si>
  <si>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</si>
  <si>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</si>
  <si>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</si>
  <si>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</si>
  <si>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</si>
  <si>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</si>
  <si>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</si>
  <si>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</si>
  <si>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</si>
  <si>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</si>
  <si>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</si>
  <si>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</si>
  <si>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</si>
  <si>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</si>
  <si>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</si>
  <si>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</si>
  <si>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</si>
  <si>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</si>
  <si>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</si>
  <si>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</si>
  <si>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</si>
  <si>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</si>
  <si>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</si>
  <si>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</si>
  <si>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</si>
  <si>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</si>
  <si>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</si>
  <si>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</si>
  <si>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</si>
  <si>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</si>
  <si>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</si>
  <si>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</si>
  <si>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</si>
  <si>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</si>
  <si>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</si>
  <si>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</si>
  <si>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</si>
  <si>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</si>
  <si>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</si>
  <si>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</si>
  <si>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</si>
  <si>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</si>
  <si>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</si>
  <si>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</si>
  <si>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</si>
  <si>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</si>
  <si>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</si>
  <si>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</si>
  <si>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</si>
  <si>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</si>
  <si>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</si>
  <si>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</si>
  <si>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</si>
  <si>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</si>
  <si>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</si>
  <si>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</si>
  <si>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</si>
  <si>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</si>
  <si>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</si>
  <si>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</si>
  <si>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</si>
  <si>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</si>
  <si>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</si>
  <si>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</si>
  <si>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</si>
  <si>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</si>
  <si>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</si>
  <si>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</si>
  <si>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</si>
  <si>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</si>
  <si>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</si>
  <si>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</si>
  <si>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</si>
  <si>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</si>
  <si>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</si>
  <si>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</si>
  <si>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</si>
  <si>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</si>
  <si>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</si>
  <si>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</si>
  <si>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</si>
  <si>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</si>
  <si>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</si>
  <si>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</si>
  <si>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</si>
  <si>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</si>
  <si>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</si>
  <si>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</si>
  <si>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</si>
  <si>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</si>
  <si>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</si>
  <si>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</si>
  <si>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</si>
  <si>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</si>
  <si>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</si>
  <si>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</si>
  <si>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</si>
  <si>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</si>
  <si>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</si>
  <si>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</si>
  <si>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</si>
  <si>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</si>
  <si>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</si>
  <si>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</si>
  <si>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</si>
  <si>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</si>
  <si>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</si>
  <si>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</si>
  <si>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</si>
  <si>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</si>
  <si>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</si>
  <si>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</si>
  <si>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</si>
  <si>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</si>
  <si>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</si>
  <si>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</si>
  <si>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</si>
  <si>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</si>
  <si>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</si>
  <si>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</si>
  <si>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</si>
  <si>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</si>
  <si>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</si>
  <si>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</si>
  <si>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</si>
  <si>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</si>
  <si>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</si>
  <si>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</si>
  <si>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</si>
  <si>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</si>
  <si>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</si>
  <si>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</si>
  <si>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</si>
  <si>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</si>
  <si>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</si>
  <si>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</si>
  <si>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</si>
  <si>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</si>
  <si>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</si>
  <si>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</si>
  <si>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</si>
  <si>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</si>
  <si>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</si>
  <si>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</si>
  <si>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</si>
  <si>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</si>
  <si>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</si>
  <si>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</si>
  <si>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</si>
  <si>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</si>
  <si>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</si>
  <si>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</si>
  <si>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</si>
  <si>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</si>
  <si>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</si>
  <si>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</si>
  <si>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</si>
  <si>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</si>
  <si>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</si>
  <si>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</si>
  <si>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</si>
  <si>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</si>
  <si>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</si>
  <si>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</si>
  <si>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</si>
  <si>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</si>
  <si>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</si>
  <si>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</si>
  <si>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</si>
  <si>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</si>
  <si>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</si>
  <si>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</si>
  <si>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</si>
  <si>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</si>
  <si>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</si>
  <si>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</si>
  <si>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</si>
  <si>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</si>
  <si>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</si>
  <si>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</si>
  <si>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</si>
  <si>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</si>
  <si>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</si>
  <si>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</si>
  <si>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</si>
  <si>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</si>
  <si>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</si>
  <si>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</si>
  <si>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</si>
  <si>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</si>
  <si>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</si>
  <si>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</si>
  <si>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</si>
  <si>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</si>
  <si>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</si>
  <si>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</si>
  <si>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</si>
  <si>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</si>
  <si>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</si>
  <si>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</si>
  <si>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</si>
  <si>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</si>
  <si>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</si>
  <si>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</si>
  <si>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</si>
  <si>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</si>
  <si>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</si>
  <si>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</si>
  <si>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</si>
  <si>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</si>
  <si>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</si>
  <si>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</si>
  <si>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</si>
  <si>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</si>
  <si>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</si>
  <si>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</si>
  <si>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</si>
  <si>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</si>
  <si>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</si>
  <si>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</si>
  <si>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</si>
  <si>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</si>
  <si>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</si>
  <si>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</si>
  <si>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</si>
  <si>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</si>
  <si>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</si>
  <si>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</si>
  <si>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</si>
  <si>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</si>
  <si>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</si>
  <si>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</si>
  <si>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</si>
  <si>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</si>
  <si>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</si>
  <si>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</si>
  <si>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</si>
  <si>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</si>
  <si>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</si>
  <si>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</si>
  <si>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</si>
  <si>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</si>
  <si>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</si>
  <si>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</si>
  <si>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</si>
  <si>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</si>
  <si>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</si>
  <si>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</si>
  <si>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</si>
  <si>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</si>
  <si>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</si>
  <si>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</si>
  <si>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</si>
  <si>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</si>
  <si>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</si>
  <si>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</si>
  <si>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</si>
  <si>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</si>
  <si>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</si>
  <si>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</si>
  <si>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</si>
  <si>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</si>
  <si>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</si>
  <si>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</si>
  <si>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</si>
  <si>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</si>
  <si>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</si>
  <si>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</si>
  <si>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</si>
  <si>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</si>
  <si>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</si>
  <si>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</si>
  <si>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</si>
  <si>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</si>
  <si>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</si>
  <si>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</si>
  <si>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</si>
  <si>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</si>
  <si>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</si>
  <si>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</si>
  <si>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</si>
  <si>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</si>
  <si>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</si>
  <si>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</si>
  <si>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</si>
  <si>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</si>
  <si>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</si>
  <si>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</si>
  <si>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</si>
  <si>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</si>
  <si>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</si>
  <si>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</si>
  <si>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</si>
  <si>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</si>
  <si>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</si>
  <si>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</si>
  <si>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</si>
  <si>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</si>
  <si>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</si>
  <si>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</si>
  <si>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</si>
  <si>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</si>
  <si>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</si>
  <si>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</si>
  <si>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</si>
  <si>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</si>
  <si>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</si>
  <si>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</si>
  <si>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</si>
  <si>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</si>
  <si>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</si>
  <si>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</si>
  <si>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</si>
  <si>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</si>
  <si>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</si>
  <si>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</si>
  <si>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</si>
  <si>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</si>
  <si>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</si>
  <si>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</si>
  <si>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</si>
  <si>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</si>
  <si>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</si>
  <si>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</si>
  <si>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</si>
  <si>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</si>
  <si>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</si>
  <si>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</si>
  <si>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</si>
  <si>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</si>
  <si>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</si>
  <si>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</si>
  <si>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</si>
  <si>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</si>
  <si>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</si>
  <si>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</si>
  <si>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</si>
  <si>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</si>
  <si>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</si>
  <si>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</si>
  <si>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</si>
  <si>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</si>
  <si>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</si>
  <si>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</si>
  <si>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</si>
  <si>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</si>
  <si>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</si>
  <si>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</si>
  <si>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</si>
  <si>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</si>
  <si>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</si>
  <si>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</si>
  <si>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</si>
  <si>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</si>
  <si>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</si>
  <si>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</si>
  <si>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</si>
  <si>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</si>
  <si>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</si>
  <si>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</si>
  <si>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</si>
  <si>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</si>
  <si>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</si>
  <si>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</si>
  <si>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</si>
  <si>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</si>
  <si>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</si>
  <si>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</si>
  <si>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</si>
  <si>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</si>
  <si>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</si>
  <si>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</si>
  <si>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</si>
  <si>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</si>
  <si>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</si>
  <si>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</si>
  <si>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</si>
  <si>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</si>
  <si>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</si>
  <si>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</si>
  <si>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</si>
  <si>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</si>
  <si>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</si>
  <si>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</si>
  <si>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</si>
  <si>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</si>
  <si>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</si>
  <si>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</si>
  <si>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</si>
  <si>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</si>
  <si>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</si>
  <si>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</si>
  <si>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</si>
  <si>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</si>
  <si>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</si>
  <si>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</si>
  <si>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</si>
  <si>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</si>
  <si>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</si>
  <si>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</si>
  <si>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</si>
  <si>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</si>
  <si>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</si>
  <si>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</si>
  <si>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</si>
  <si>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</si>
  <si>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</si>
  <si>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</si>
  <si>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</si>
  <si>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</si>
  <si>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</si>
  <si>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</si>
  <si>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</si>
  <si>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</si>
  <si>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</si>
  <si>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</si>
  <si>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</si>
  <si>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</si>
  <si>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</si>
  <si>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</si>
  <si>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</si>
  <si>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</si>
  <si>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</si>
  <si>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</si>
  <si>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</si>
  <si>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</si>
  <si>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</si>
  <si>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</si>
  <si>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</si>
  <si>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</si>
  <si>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</si>
  <si>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</si>
  <si>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</si>
  <si>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</si>
  <si>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</si>
  <si>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</si>
  <si>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</si>
  <si>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</si>
  <si>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</si>
  <si>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</si>
  <si>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</si>
  <si>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</si>
  <si>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</si>
  <si>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</si>
  <si>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</si>
  <si>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</si>
  <si>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</si>
  <si>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</si>
  <si>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</si>
  <si>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</si>
  <si>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</si>
  <si>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</si>
  <si>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</si>
  <si>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</si>
  <si>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</si>
  <si>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</si>
  <si>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</si>
  <si>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</si>
  <si>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</si>
  <si>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</si>
  <si>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</si>
  <si>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</si>
  <si>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</si>
  <si>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</si>
  <si>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</si>
  <si>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</si>
  <si>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</si>
  <si>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</si>
  <si>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</si>
  <si>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</si>
  <si>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</si>
  <si>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</si>
  <si>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</si>
  <si>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</si>
  <si>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</si>
  <si>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</si>
  <si>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</si>
  <si>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</si>
  <si>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</si>
  <si>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</si>
  <si>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</si>
  <si>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</si>
  <si>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</si>
  <si>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</si>
  <si>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</si>
  <si>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</si>
  <si>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</si>
  <si>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</si>
  <si>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</si>
  <si>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</si>
  <si>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</si>
  <si>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</si>
  <si>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</si>
  <si>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</si>
  <si>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</si>
  <si>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</si>
  <si>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</si>
  <si>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</si>
  <si>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</si>
  <si>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</si>
  <si>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</si>
  <si>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</si>
  <si>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</si>
  <si>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</si>
  <si>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</si>
  <si>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</si>
  <si>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</si>
  <si>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</si>
  <si>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</si>
  <si>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</si>
  <si>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</si>
  <si>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</si>
  <si>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</si>
  <si>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</si>
  <si>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</si>
  <si>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</si>
  <si>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</si>
  <si>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</si>
  <si>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</si>
  <si>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</si>
  <si>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</si>
  <si>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</si>
  <si>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</si>
  <si>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</si>
  <si>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</si>
  <si>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</si>
  <si>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</si>
  <si>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</si>
  <si>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</si>
  <si>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</si>
  <si>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</si>
  <si>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</si>
  <si>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</si>
  <si>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</si>
  <si>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</si>
  <si>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</si>
  <si>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</si>
  <si>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</si>
  <si>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</si>
  <si>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</si>
  <si>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</si>
  <si>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</si>
  <si>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</si>
  <si>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</si>
  <si>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</si>
  <si>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</si>
  <si>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</si>
  <si>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</si>
  <si>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</si>
  <si>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</si>
  <si>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</si>
  <si>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</si>
  <si>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</si>
  <si>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</si>
  <si>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</si>
  <si>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</si>
  <si>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</si>
  <si>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</si>
  <si>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</si>
  <si>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</si>
  <si>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</si>
  <si>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</si>
  <si>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</si>
  <si>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</si>
  <si>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</si>
  <si>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</si>
  <si>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</si>
  <si>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</si>
  <si>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</si>
  <si>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</si>
  <si>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</si>
  <si>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</si>
  <si>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</si>
  <si>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</si>
  <si>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</si>
  <si>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</si>
  <si>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</si>
  <si>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</si>
  <si>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</si>
  <si>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</si>
  <si>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</si>
  <si>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</si>
  <si>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</si>
  <si>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</si>
  <si>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</si>
  <si>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</si>
  <si>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</si>
  <si>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</si>
  <si>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</si>
  <si>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</si>
  <si>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</si>
  <si>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</si>
  <si>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</si>
  <si>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</si>
  <si>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</si>
  <si>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</si>
  <si>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</si>
  <si>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</si>
  <si>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</si>
  <si>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</si>
  <si>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</si>
  <si>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</si>
  <si>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</si>
  <si>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</si>
  <si>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</si>
  <si>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</si>
  <si>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</si>
  <si>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</si>
  <si>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</si>
  <si>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</si>
  <si>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</si>
  <si>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</si>
  <si>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</si>
  <si>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</si>
  <si>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</si>
  <si>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</si>
  <si>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</si>
  <si>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</si>
  <si>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</si>
  <si>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</si>
  <si>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</si>
  <si>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</si>
  <si>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</si>
  <si>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</si>
  <si>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</si>
  <si>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</si>
  <si>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</si>
  <si>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</si>
  <si>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</si>
  <si>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</si>
  <si>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</si>
  <si>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</si>
  <si>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</si>
  <si>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</si>
  <si>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</si>
  <si>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</si>
  <si>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</si>
  <si>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</si>
  <si>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</si>
  <si>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</si>
  <si>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</si>
  <si>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</si>
  <si>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</si>
  <si>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</si>
  <si>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</si>
  <si>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</si>
  <si>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</si>
  <si>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</si>
  <si>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</si>
  <si>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</si>
  <si>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</si>
  <si>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</si>
  <si>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</si>
  <si>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</si>
  <si>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</si>
  <si>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</si>
  <si>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</si>
  <si>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</si>
  <si>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</si>
  <si>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</si>
  <si>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</si>
  <si>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</si>
  <si>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</si>
  <si>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</si>
  <si>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</si>
  <si>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</si>
  <si>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</si>
  <si>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</si>
  <si>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</si>
  <si>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</si>
  <si>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</si>
  <si>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</si>
  <si>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</si>
  <si>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</si>
  <si>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</si>
  <si>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</si>
  <si>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</si>
  <si>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</si>
  <si>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</si>
  <si>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</si>
  <si>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</si>
  <si>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</si>
  <si>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</si>
  <si>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</si>
  <si>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</si>
  <si>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</si>
  <si>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</si>
  <si>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</si>
  <si>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</si>
  <si>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</si>
  <si>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</si>
  <si>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</si>
  <si>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</si>
  <si>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</si>
  <si>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</si>
  <si>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</si>
  <si>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</si>
  <si>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</si>
  <si>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</si>
  <si>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</si>
  <si>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</si>
  <si>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</si>
  <si>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</si>
  <si>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</si>
  <si>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</si>
  <si>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</si>
  <si>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</si>
  <si>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</si>
  <si>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</si>
  <si>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</si>
  <si>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</si>
  <si>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</si>
  <si>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</si>
  <si>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</si>
  <si>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</si>
  <si>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</si>
  <si>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</si>
  <si>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</si>
  <si>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</si>
  <si>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</si>
  <si>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</si>
  <si>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</si>
  <si>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</si>
  <si>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</si>
  <si>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</si>
  <si>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</si>
  <si>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</si>
  <si>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</si>
  <si>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</si>
  <si>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</si>
  <si>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</si>
  <si>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</si>
  <si>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</si>
  <si>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</si>
  <si>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</si>
  <si>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</si>
  <si>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</si>
  <si>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</si>
  <si>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</si>
  <si>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</si>
  <si>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</si>
  <si>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</si>
  <si>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</si>
  <si>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</si>
  <si>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</si>
  <si>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</si>
  <si>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</si>
  <si>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</si>
  <si>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</si>
  <si>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</si>
  <si>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</si>
  <si>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</si>
  <si>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</si>
  <si>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</si>
  <si>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</si>
  <si>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</si>
  <si>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</si>
  <si>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</si>
  <si>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</si>
  <si>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</si>
  <si>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</si>
  <si>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</si>
  <si>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</si>
  <si>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</si>
  <si>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</si>
  <si>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</si>
  <si>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</si>
  <si>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</si>
  <si>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</si>
  <si>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</si>
  <si>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</si>
  <si>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</si>
  <si>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</si>
  <si>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</si>
  <si>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</si>
  <si>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</si>
  <si>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</si>
  <si>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</si>
  <si>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</si>
  <si>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</si>
  <si>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</si>
  <si>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</si>
  <si>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</si>
  <si>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</si>
  <si>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</si>
  <si>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</si>
  <si>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</si>
  <si>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</si>
  <si>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</si>
  <si>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</si>
  <si>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</si>
  <si>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</si>
  <si>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</si>
  <si>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</si>
  <si>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</si>
  <si>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</si>
  <si>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</si>
  <si>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</si>
  <si>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</si>
  <si>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</si>
  <si>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</si>
  <si>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</si>
  <si>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</si>
  <si>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</si>
  <si>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</si>
  <si>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</si>
  <si>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</si>
  <si>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</si>
  <si>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</si>
  <si>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</si>
  <si>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</si>
  <si>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</si>
  <si>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</si>
  <si>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</si>
  <si>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</si>
  <si>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</si>
  <si>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</si>
  <si>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</si>
  <si>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</si>
  <si>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</si>
  <si>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</si>
  <si>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</si>
  <si>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</si>
  <si>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</si>
  <si>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</si>
  <si>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</si>
  <si>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</si>
  <si>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</si>
  <si>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</si>
  <si>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</si>
  <si>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</si>
  <si>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</si>
  <si>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</si>
  <si>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</si>
  <si>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</si>
  <si>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</si>
  <si>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</si>
  <si>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</si>
  <si>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</si>
  <si>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</si>
  <si>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</si>
  <si>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</si>
  <si>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</si>
  <si>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</si>
  <si>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</si>
  <si>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</si>
  <si>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</si>
  <si>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</si>
  <si>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</si>
  <si>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</si>
  <si>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</si>
  <si>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</si>
  <si>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</si>
  <si>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</si>
  <si>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</si>
  <si>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</si>
  <si>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</si>
  <si>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</si>
  <si>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</si>
  <si>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</si>
  <si>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</si>
  <si>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</si>
  <si>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</si>
  <si>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</si>
  <si>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</si>
  <si>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</si>
  <si>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</si>
  <si>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</si>
  <si>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</si>
  <si>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</si>
  <si>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</si>
  <si>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</si>
  <si>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</si>
  <si>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</si>
  <si>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</si>
  <si>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</si>
  <si>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</si>
  <si>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</si>
  <si>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</si>
  <si>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</si>
  <si>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</si>
  <si>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</si>
  <si>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</si>
  <si>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</si>
  <si>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</si>
  <si>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</si>
  <si>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</si>
  <si>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</si>
  <si>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</si>
  <si>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</si>
  <si>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</si>
  <si>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</si>
  <si>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</si>
  <si>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</si>
  <si>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</si>
  <si>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</si>
  <si>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</si>
  <si>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</si>
  <si>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</si>
  <si>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</si>
  <si>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</si>
  <si>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</si>
  <si>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</si>
  <si>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</si>
  <si>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</si>
  <si>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</si>
  <si>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</si>
  <si>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</si>
  <si>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</si>
  <si>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</si>
  <si>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</si>
  <si>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</si>
  <si>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</si>
  <si>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</si>
  <si>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</si>
  <si>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</si>
  <si>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</si>
  <si>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</si>
  <si>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</si>
  <si>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</si>
  <si>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</si>
  <si>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</si>
  <si>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</si>
  <si>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</si>
  <si>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</si>
  <si>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</si>
  <si>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</si>
  <si>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</si>
  <si>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</si>
  <si>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</si>
  <si>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</si>
  <si>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</si>
  <si>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</si>
  <si>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</si>
  <si>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</si>
  <si>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</si>
  <si>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</si>
  <si>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</si>
  <si>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</si>
  <si>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</si>
  <si>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</si>
  <si>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</si>
  <si>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</si>
  <si>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</si>
  <si>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</si>
  <si>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</si>
  <si>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</si>
  <si>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</si>
  <si>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</si>
  <si>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</si>
  <si>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</si>
  <si>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</si>
  <si>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</si>
  <si>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</si>
  <si>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</si>
  <si>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</si>
  <si>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</si>
  <si>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</si>
  <si>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</si>
  <si>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</si>
  <si>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</si>
  <si>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</si>
  <si>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</si>
  <si>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</si>
  <si>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</si>
  <si>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</si>
  <si>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</si>
  <si>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</si>
  <si>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</si>
  <si>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</si>
  <si>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</si>
  <si>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</si>
  <si>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</si>
  <si>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</si>
  <si>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</si>
  <si>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</si>
  <si>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</si>
  <si>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</si>
  <si>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</si>
  <si>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</si>
  <si>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</si>
  <si>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</si>
  <si>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</si>
  <si>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</si>
  <si>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</si>
  <si>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</si>
  <si>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</si>
  <si>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</si>
  <si>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</si>
  <si>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</si>
  <si>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</si>
  <si>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</si>
  <si>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</si>
  <si>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</si>
  <si>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</si>
  <si>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</si>
  <si>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</si>
  <si>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</si>
  <si>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</si>
  <si>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</si>
  <si>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</si>
  <si>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</si>
  <si>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</si>
  <si>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</si>
  <si>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</si>
  <si>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</si>
  <si>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</si>
  <si>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</si>
  <si>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</si>
  <si>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</si>
  <si>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</si>
  <si>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</si>
  <si>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</si>
  <si>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</si>
  <si>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</si>
  <si>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</si>
  <si>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</si>
  <si>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</si>
  <si>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</si>
  <si>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</si>
  <si>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</si>
  <si>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</si>
  <si>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</si>
  <si>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</si>
  <si>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</si>
  <si>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</si>
  <si>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</si>
  <si>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</si>
  <si>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</si>
  <si>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</si>
  <si>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</si>
  <si>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</si>
  <si>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</si>
  <si>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</si>
  <si>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</si>
  <si>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</si>
  <si>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</si>
  <si>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</si>
  <si>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</si>
  <si>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</si>
  <si>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</si>
  <si>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</si>
  <si>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</si>
  <si>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</si>
  <si>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</si>
  <si>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</si>
  <si>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</si>
  <si>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</si>
  <si>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</si>
  <si>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</si>
  <si>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</si>
  <si>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</si>
  <si>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</si>
  <si>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</si>
  <si>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</si>
  <si>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</si>
  <si>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</si>
  <si>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</si>
  <si>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</si>
  <si>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</si>
  <si>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</si>
  <si>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</si>
  <si>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</si>
  <si>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</si>
  <si>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</si>
  <si>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</si>
  <si>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</si>
  <si>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</si>
  <si>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</si>
  <si>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</si>
  <si>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</si>
  <si>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</si>
  <si>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</si>
  <si>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</si>
  <si>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</si>
  <si>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</si>
  <si>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</si>
  <si>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</si>
  <si>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</si>
  <si>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</si>
  <si>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</si>
  <si>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</si>
  <si>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</si>
  <si>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</si>
  <si>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</si>
  <si>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</si>
  <si>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</si>
  <si>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</si>
  <si>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</si>
  <si>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</si>
  <si>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</si>
  <si>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</si>
  <si>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</si>
  <si>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</si>
  <si>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</si>
  <si>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</si>
  <si>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</si>
  <si>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</si>
  <si>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</si>
  <si>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</si>
  <si>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</si>
  <si>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</si>
  <si>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</si>
  <si>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</si>
  <si>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</si>
  <si>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</si>
  <si>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</si>
  <si>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</si>
  <si>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</si>
  <si>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</si>
  <si>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</si>
  <si>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</si>
  <si>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</si>
  <si>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</si>
  <si>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</si>
  <si>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</si>
  <si>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</si>
  <si>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</si>
  <si>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</si>
  <si>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</si>
  <si>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</si>
  <si>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</si>
  <si>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</si>
  <si>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</si>
  <si>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</si>
  <si>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</si>
  <si>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</si>
  <si>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</si>
  <si>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</si>
  <si>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</si>
  <si>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</si>
  <si>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</si>
  <si>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</si>
  <si>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</si>
  <si>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</si>
  <si>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</si>
  <si>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</si>
  <si>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</si>
  <si>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</si>
  <si>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</si>
  <si>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</si>
  <si>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</si>
  <si>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</si>
  <si>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</si>
  <si>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</si>
  <si>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</si>
  <si>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</si>
  <si>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</si>
  <si>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</si>
  <si>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</si>
  <si>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</si>
  <si>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</si>
  <si>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</si>
  <si>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</si>
  <si>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</si>
  <si>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</si>
  <si>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</si>
  <si>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</si>
  <si>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</si>
  <si>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</si>
  <si>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</si>
  <si>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</si>
  <si>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</si>
  <si>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</si>
  <si>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</si>
  <si>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</si>
  <si>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</si>
  <si>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</si>
  <si>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</si>
  <si>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</si>
  <si>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</si>
  <si>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</si>
  <si>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</si>
  <si>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</si>
  <si>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</si>
  <si>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</si>
  <si>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</si>
  <si>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</si>
  <si>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</si>
  <si>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</si>
  <si>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</si>
  <si>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</si>
  <si>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</si>
  <si>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</si>
  <si>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</si>
  <si>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</si>
  <si>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</si>
  <si>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</si>
  <si>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</si>
  <si>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</si>
  <si>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</si>
  <si>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</si>
  <si>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</si>
  <si>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</si>
  <si>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</si>
  <si>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</si>
  <si>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</si>
  <si>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</si>
  <si>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</si>
  <si>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</si>
  <si>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</si>
  <si>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</si>
  <si>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</si>
  <si>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</si>
  <si>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</si>
  <si>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</si>
  <si>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</si>
  <si>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</si>
  <si>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</si>
  <si>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</si>
  <si>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</si>
  <si>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</si>
  <si>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</si>
  <si>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</si>
  <si>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</si>
  <si>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</si>
  <si>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</si>
  <si>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</si>
  <si>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</si>
  <si>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</si>
  <si>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</si>
  <si>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</si>
  <si>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</si>
  <si>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</si>
  <si>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</si>
  <si>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</si>
  <si>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</si>
  <si>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</si>
  <si>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</si>
  <si>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</si>
  <si>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</si>
  <si>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</si>
  <si>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</si>
  <si>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</si>
  <si>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</si>
  <si>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</si>
  <si>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</si>
  <si>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</si>
  <si>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</si>
  <si>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</si>
  <si>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</si>
  <si>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</si>
  <si>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</si>
  <si>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</si>
  <si>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</si>
  <si>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</si>
  <si>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</si>
  <si>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</si>
  <si>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</si>
  <si>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</si>
  <si>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</si>
  <si>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</si>
  <si>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</si>
  <si>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</si>
  <si>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</si>
  <si>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</si>
  <si>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</si>
  <si>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</si>
  <si>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</si>
  <si>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</si>
  <si>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</si>
  <si>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</si>
  <si>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</si>
  <si>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</si>
  <si>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</si>
  <si>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</si>
  <si>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</si>
  <si>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</si>
  <si>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</si>
  <si>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</si>
  <si>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</si>
  <si>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</si>
  <si>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</si>
  <si>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</si>
  <si>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</si>
  <si>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</si>
  <si>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</si>
  <si>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</si>
  <si>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</si>
  <si>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</si>
  <si>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</si>
  <si>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</si>
  <si>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</si>
  <si>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</si>
  <si>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</si>
  <si>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</si>
  <si>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</si>
  <si>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</si>
  <si>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</si>
  <si>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</si>
  <si>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</si>
  <si>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</si>
  <si>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</si>
  <si>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</si>
  <si>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</si>
  <si>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</si>
  <si>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</si>
  <si>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</si>
  <si>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</si>
  <si>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</si>
  <si>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</si>
  <si>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</si>
  <si>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</si>
  <si>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</si>
  <si>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</si>
  <si>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</si>
  <si>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</si>
  <si>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</si>
  <si>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</si>
  <si>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</si>
  <si>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</si>
  <si>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</si>
  <si>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</si>
  <si>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</si>
  <si>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</si>
  <si>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</si>
  <si>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</si>
  <si>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</si>
  <si>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</si>
  <si>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</si>
  <si>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</si>
  <si>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</si>
  <si>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</si>
  <si>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</si>
  <si>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</si>
  <si>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</si>
  <si>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</si>
  <si>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</si>
  <si>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</si>
  <si>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</si>
  <si>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</si>
  <si>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</si>
  <si>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</si>
  <si>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</si>
  <si>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</si>
  <si>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</si>
  <si>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</si>
  <si>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</si>
  <si>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</si>
  <si>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</si>
  <si>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</si>
  <si>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</si>
  <si>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</si>
  <si>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</si>
  <si>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</si>
  <si>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</si>
  <si>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</si>
  <si>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</si>
  <si>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</si>
  <si>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</si>
  <si>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</si>
  <si>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</si>
  <si>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</si>
  <si>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</si>
  <si>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</si>
  <si>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</si>
  <si>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</si>
  <si>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</si>
  <si>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</si>
  <si>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</si>
  <si>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</si>
  <si>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</si>
  <si>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</si>
  <si>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</si>
  <si>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</si>
  <si>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</si>
  <si>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</si>
  <si>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</si>
  <si>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</si>
  <si>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</si>
  <si>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</si>
  <si>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</si>
  <si>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</si>
  <si>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</si>
  <si>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</si>
  <si>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</si>
  <si>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</si>
  <si>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</si>
  <si>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</si>
  <si>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</si>
  <si>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</si>
  <si>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</si>
  <si>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</si>
  <si>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</si>
  <si>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</si>
  <si>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</si>
  <si>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</si>
  <si>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</si>
  <si>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</si>
  <si>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</si>
  <si>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</si>
  <si>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</si>
  <si>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</si>
  <si>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</si>
  <si>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</si>
  <si>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</si>
  <si>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</si>
  <si>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</si>
  <si>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</si>
  <si>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</si>
  <si>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</si>
  <si>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</si>
  <si>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</si>
  <si>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</si>
  <si>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</si>
  <si>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</si>
  <si>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</si>
  <si>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</si>
  <si>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</si>
  <si>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</si>
  <si>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</si>
  <si>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</si>
  <si>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</si>
  <si>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</si>
  <si>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</si>
  <si>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</si>
  <si>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</si>
  <si>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</si>
  <si>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</si>
  <si>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</si>
  <si>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</si>
  <si>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</si>
  <si>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</si>
  <si>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</si>
  <si>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</si>
  <si>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</si>
  <si>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</si>
  <si>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</si>
  <si>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</si>
  <si>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</si>
  <si>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</si>
  <si>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</si>
  <si>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</si>
  <si>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</si>
  <si>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</si>
  <si>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</si>
  <si>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</si>
  <si>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</si>
  <si>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</si>
  <si>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</si>
  <si>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</si>
  <si>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</si>
  <si>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</si>
  <si>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</si>
  <si>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</si>
  <si>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</si>
  <si>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</si>
  <si>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</si>
  <si>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</si>
  <si>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</si>
  <si>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</si>
  <si>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</si>
  <si>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</si>
  <si>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</si>
  <si>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</si>
  <si>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</si>
  <si>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</si>
  <si>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</si>
  <si>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</si>
  <si>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</si>
  <si>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</si>
  <si>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</si>
  <si>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</si>
  <si>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</si>
  <si>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</si>
  <si>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</si>
  <si>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</si>
  <si>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</si>
  <si>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</si>
  <si>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</si>
  <si>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</si>
  <si>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</si>
  <si>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</si>
  <si>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</si>
  <si>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</si>
  <si>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</si>
  <si>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</si>
  <si>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</si>
  <si>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</si>
  <si>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</si>
  <si>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</si>
  <si>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</si>
  <si>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</si>
  <si>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</si>
  <si>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</si>
  <si>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</si>
  <si>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</si>
  <si>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</si>
  <si>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</si>
  <si>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</si>
  <si>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</si>
  <si>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</si>
  <si>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</si>
  <si>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</si>
  <si>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</si>
  <si>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</si>
  <si>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</si>
  <si>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</si>
  <si>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</si>
  <si>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</si>
  <si>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</si>
  <si>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</si>
  <si>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</si>
  <si>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</si>
  <si>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</si>
  <si>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</si>
  <si>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</si>
  <si>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</si>
  <si>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</si>
  <si>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</si>
  <si>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</si>
  <si>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</si>
  <si>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</si>
  <si>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</si>
  <si>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</si>
  <si>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</si>
  <si>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</si>
  <si>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</si>
  <si>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</si>
  <si>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</si>
  <si>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</si>
  <si>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</si>
  <si>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</si>
  <si>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</si>
  <si>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</si>
  <si>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</si>
  <si>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</si>
  <si>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</si>
  <si>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</si>
  <si>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</si>
  <si>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</si>
  <si>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</si>
  <si>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</si>
  <si>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</si>
  <si>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</si>
  <si>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</si>
  <si>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</si>
  <si>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</si>
  <si>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</si>
  <si>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</si>
  <si>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</si>
  <si>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</si>
  <si>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</si>
  <si>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</si>
  <si>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</si>
  <si>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</si>
  <si>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</si>
  <si>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</si>
  <si>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</si>
  <si>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</si>
  <si>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</si>
  <si>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</si>
  <si>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</si>
  <si>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</si>
  <si>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</si>
  <si>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</si>
  <si>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</si>
  <si>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</si>
  <si>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</si>
  <si>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</si>
  <si>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</si>
  <si>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</si>
  <si>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</si>
  <si>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</si>
  <si>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</si>
  <si>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</si>
  <si>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</si>
  <si>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</si>
  <si>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</si>
  <si>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</si>
  <si>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</si>
  <si>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</si>
  <si>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</si>
  <si>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</si>
  <si>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</si>
  <si>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</si>
  <si>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</si>
  <si>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</si>
  <si>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</si>
  <si>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</si>
  <si>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</si>
  <si>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</si>
  <si>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</si>
  <si>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</si>
  <si>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</si>
  <si>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</si>
  <si>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</si>
  <si>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</si>
  <si>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</si>
  <si>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</si>
  <si>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</si>
  <si>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</si>
  <si>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</si>
  <si>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</si>
  <si>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</si>
  <si>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</si>
  <si>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</si>
  <si>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</si>
  <si>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</si>
  <si>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</si>
  <si>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</si>
  <si>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</si>
  <si>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</si>
  <si>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</si>
  <si>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</si>
  <si>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</si>
  <si>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</si>
  <si>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</si>
  <si>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</si>
  <si>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</si>
  <si>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</si>
  <si>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</si>
  <si>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</si>
  <si>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</si>
  <si>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</si>
  <si>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</si>
  <si>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</si>
  <si>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</si>
  <si>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</si>
  <si>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</si>
  <si>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</si>
  <si>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</si>
  <si>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</si>
  <si>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</si>
  <si>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</si>
  <si>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</si>
  <si>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</si>
  <si>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</si>
  <si>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</si>
  <si>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</si>
  <si>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</si>
  <si>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</si>
  <si>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</si>
  <si>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</si>
  <si>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</si>
  <si>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</si>
  <si>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</si>
  <si>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</si>
  <si>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</si>
  <si>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</si>
  <si>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</si>
  <si>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</si>
  <si>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</si>
  <si>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</si>
  <si>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</si>
  <si>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</si>
  <si>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</si>
  <si>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</si>
  <si>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</si>
  <si>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</si>
  <si>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</si>
  <si>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</si>
  <si>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</si>
  <si>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</si>
  <si>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</si>
  <si>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</si>
  <si>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</si>
  <si>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</si>
  <si>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</si>
  <si>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</si>
  <si>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</si>
  <si>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</si>
  <si>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</si>
  <si>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</si>
  <si>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</si>
  <si>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</si>
  <si>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</si>
  <si>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</si>
  <si>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</si>
  <si>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</si>
  <si>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</si>
  <si>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</si>
  <si>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</si>
  <si>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</si>
  <si>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</si>
  <si>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</si>
  <si>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</si>
  <si>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</si>
  <si>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</si>
  <si>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</si>
  <si>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</si>
  <si>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</si>
  <si>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</si>
  <si>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</si>
  <si>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</si>
  <si>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</si>
  <si>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</si>
  <si>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</si>
  <si>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</si>
  <si>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</si>
  <si>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</si>
  <si>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</si>
  <si>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</si>
  <si>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</si>
  <si>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</si>
  <si>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</si>
  <si>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</si>
  <si>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</si>
  <si>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</si>
  <si>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</si>
  <si>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</si>
  <si>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</si>
  <si>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</si>
  <si>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</si>
  <si>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</si>
  <si>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</si>
  <si>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</si>
  <si>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</si>
  <si>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</si>
  <si>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</si>
  <si>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</si>
  <si>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</si>
  <si>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</si>
  <si>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</si>
  <si>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</si>
  <si>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</si>
  <si>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</si>
  <si>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</si>
  <si>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</si>
  <si>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</si>
  <si>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</si>
  <si>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</si>
  <si>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</si>
  <si>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</si>
  <si>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</si>
  <si>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</si>
  <si>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</si>
  <si>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</si>
  <si>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</si>
  <si>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</si>
  <si>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</si>
  <si>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</si>
  <si>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</si>
  <si>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</si>
  <si>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</si>
  <si>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</si>
  <si>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</si>
  <si>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</si>
  <si>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</si>
  <si>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</si>
  <si>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</si>
  <si>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</si>
  <si>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</si>
  <si>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</si>
  <si>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</si>
  <si>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</si>
  <si>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</si>
  <si>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</si>
  <si>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</si>
  <si>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</si>
  <si>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</si>
  <si>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</si>
  <si>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</si>
  <si>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</si>
  <si>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</si>
  <si>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</si>
  <si>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</si>
  <si>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</si>
  <si>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</si>
  <si>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</si>
  <si>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</si>
  <si>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</si>
  <si>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</si>
  <si>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</si>
  <si>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</si>
  <si>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</si>
  <si>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</si>
  <si>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</si>
  <si>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</si>
  <si>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</si>
  <si>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</si>
  <si>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</si>
  <si>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</si>
  <si>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</si>
  <si>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</si>
  <si>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</si>
  <si>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</si>
  <si>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</si>
  <si>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</si>
  <si>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</si>
  <si>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</si>
  <si>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</si>
  <si>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</si>
  <si>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</si>
  <si>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</si>
  <si>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</si>
  <si>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</si>
  <si>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</si>
  <si>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</si>
  <si>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</si>
  <si>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</si>
  <si>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</si>
  <si>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</si>
  <si>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</si>
  <si>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</si>
  <si>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</si>
  <si>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</si>
  <si>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</si>
  <si>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</si>
  <si>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</si>
  <si>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</si>
  <si>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</si>
  <si>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</si>
  <si>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</si>
  <si>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</si>
  <si>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</si>
  <si>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</si>
  <si>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</si>
  <si>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</si>
  <si>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</si>
  <si>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</si>
  <si>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</si>
  <si>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</si>
  <si>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</si>
  <si>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</si>
  <si>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</si>
  <si>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</si>
  <si>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</si>
  <si>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</si>
  <si>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</si>
  <si>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</si>
  <si>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</si>
  <si>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</si>
  <si>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</si>
  <si>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</si>
  <si>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</si>
  <si>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</si>
  <si>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</si>
  <si>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</si>
  <si>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</si>
  <si>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</si>
  <si>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</si>
  <si>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</si>
  <si>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</si>
  <si>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</si>
  <si>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</si>
  <si>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</si>
  <si>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</si>
  <si>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</si>
  <si>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</si>
  <si>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</si>
  <si>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</si>
  <si>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</si>
  <si>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</si>
  <si>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</si>
  <si>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</si>
  <si>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</si>
  <si>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</si>
  <si>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</si>
  <si>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</si>
  <si>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</si>
  <si>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</si>
  <si>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</si>
  <si>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</si>
  <si>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</si>
  <si>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</si>
  <si>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</si>
  <si>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</si>
  <si>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</si>
  <si>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</si>
  <si>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</si>
  <si>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</si>
  <si>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</si>
  <si>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</si>
  <si>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</si>
  <si>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</si>
  <si>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</si>
  <si>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</si>
  <si>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</si>
  <si>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</si>
  <si>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</si>
  <si>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</si>
  <si>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</si>
  <si>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</si>
  <si>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</si>
  <si>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</si>
  <si>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</si>
  <si>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</si>
  <si>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</si>
  <si>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</si>
  <si>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</si>
  <si>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</si>
  <si>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</si>
  <si>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</si>
  <si>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</si>
  <si>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</si>
  <si>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</si>
  <si>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</si>
  <si>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</si>
  <si>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</si>
  <si>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</si>
  <si>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</si>
  <si>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</si>
  <si>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</si>
  <si>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</si>
  <si>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</si>
  <si>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</si>
  <si>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</si>
  <si>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</si>
  <si>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</si>
  <si>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</si>
  <si>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</si>
  <si>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</si>
  <si>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</si>
  <si>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</si>
  <si>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</si>
  <si>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</si>
  <si>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</si>
  <si>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</si>
  <si>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</si>
  <si>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</si>
  <si>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</si>
  <si>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</si>
  <si>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</si>
  <si>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</si>
  <si>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</si>
  <si>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</si>
  <si>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</si>
  <si>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</si>
  <si>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</si>
  <si>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</si>
  <si>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</si>
  <si>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</si>
  <si>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</si>
  <si>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</si>
  <si>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</si>
  <si>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</si>
  <si>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</si>
  <si>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</si>
  <si>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</si>
  <si>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</si>
  <si>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</si>
  <si>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</si>
  <si>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</si>
  <si>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</si>
  <si>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</si>
  <si>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</si>
  <si>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</si>
  <si>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</si>
  <si>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</si>
  <si>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</si>
  <si>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</si>
  <si>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</si>
  <si>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</si>
  <si>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</si>
  <si>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</si>
  <si>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</si>
  <si>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</si>
  <si>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</si>
  <si>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</si>
  <si>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</si>
  <si>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</si>
  <si>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</si>
  <si>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</si>
  <si>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</si>
  <si>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</si>
  <si>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</si>
  <si>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</si>
  <si>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</si>
  <si>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</si>
  <si>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</si>
  <si>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</si>
  <si>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</si>
  <si>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</si>
  <si>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</si>
  <si>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</si>
  <si>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</si>
  <si>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</si>
  <si>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</si>
  <si>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</si>
  <si>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</si>
  <si>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</si>
  <si>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</si>
  <si>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</si>
  <si>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</si>
  <si>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</si>
  <si>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</si>
  <si>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</si>
  <si>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</si>
  <si>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</si>
  <si>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</si>
  <si>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</si>
  <si>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</si>
  <si>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</si>
  <si>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</si>
  <si>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</si>
  <si>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</si>
  <si>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</si>
  <si>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</si>
  <si>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</si>
  <si>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</si>
  <si>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</si>
  <si>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</si>
  <si>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</si>
  <si>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</si>
  <si>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</si>
  <si>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</si>
  <si>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</si>
  <si>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</si>
  <si>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</si>
  <si>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</si>
  <si>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</si>
  <si>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</si>
  <si>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</si>
  <si>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</si>
  <si>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</si>
  <si>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</si>
  <si>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</si>
  <si>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</si>
  <si>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</si>
  <si>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</si>
  <si>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</si>
  <si>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</si>
  <si>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</si>
  <si>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</si>
  <si>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</si>
  <si>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</si>
  <si>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</si>
  <si>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</si>
  <si>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</si>
  <si>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</si>
  <si>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</si>
  <si>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</si>
  <si>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</si>
  <si>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</si>
  <si>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</si>
  <si>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</si>
  <si>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</si>
  <si>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</si>
  <si>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</si>
  <si>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</si>
  <si>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</si>
  <si>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</si>
  <si>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</si>
  <si>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</si>
  <si>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</si>
  <si>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</si>
  <si>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</si>
  <si>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</si>
  <si>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</si>
  <si>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</si>
  <si>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</si>
  <si>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</si>
  <si>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</si>
  <si>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</si>
  <si>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</si>
  <si>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</si>
  <si>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</si>
  <si>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</si>
  <si>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</si>
  <si>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</si>
  <si>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</si>
  <si>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</si>
  <si>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</si>
  <si>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</si>
  <si>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</si>
  <si>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</si>
  <si>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</si>
  <si>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</si>
  <si>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</si>
  <si>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</si>
  <si>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</si>
  <si>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</si>
  <si>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</si>
  <si>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</si>
  <si>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</si>
  <si>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</si>
  <si>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</si>
  <si>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</si>
  <si>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</si>
  <si>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</si>
  <si>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</si>
  <si>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</si>
  <si>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</si>
  <si>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</si>
  <si>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</si>
  <si>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</si>
  <si>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</si>
  <si>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</si>
  <si>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</si>
  <si>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</si>
  <si>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</si>
  <si>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</si>
  <si>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</si>
  <si>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</si>
  <si>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</si>
  <si>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</si>
  <si>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</si>
  <si>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</si>
  <si>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</si>
  <si>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</si>
  <si>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</si>
  <si>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</si>
  <si>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</si>
  <si>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</si>
  <si>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</si>
  <si>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</si>
  <si>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</si>
  <si>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</si>
  <si>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</si>
  <si>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</si>
  <si>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</si>
  <si>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</si>
  <si>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</si>
  <si>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</si>
  <si>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</si>
  <si>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</si>
  <si>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</si>
  <si>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</si>
  <si>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</si>
  <si>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</si>
  <si>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</si>
  <si>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</si>
  <si>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</si>
  <si>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</si>
  <si>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</si>
  <si>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</si>
  <si>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</si>
  <si>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</si>
  <si>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</si>
  <si>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</si>
  <si>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</si>
  <si>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</si>
  <si>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</si>
  <si>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</si>
  <si>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</si>
  <si>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</si>
  <si>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</si>
  <si>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</si>
  <si>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</si>
  <si>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</si>
  <si>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</si>
  <si>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</si>
  <si>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</si>
  <si>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</si>
  <si>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</si>
  <si>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</si>
  <si>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</si>
  <si>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</si>
  <si>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</si>
  <si>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</si>
  <si>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</si>
  <si>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</si>
  <si>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</si>
  <si>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</si>
  <si>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</si>
  <si>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</si>
  <si>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</si>
  <si>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</si>
  <si>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</si>
  <si>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</si>
  <si>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</si>
  <si>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</si>
  <si>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</si>
  <si>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</si>
  <si>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</si>
  <si>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</si>
  <si>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</si>
  <si>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</si>
  <si>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</si>
  <si>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</si>
  <si>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</si>
  <si>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</si>
  <si>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</si>
  <si>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</si>
  <si>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</si>
  <si>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</si>
  <si>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</si>
  <si>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</si>
  <si>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</si>
  <si>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</si>
  <si>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</si>
  <si>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</si>
  <si>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</si>
  <si>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</si>
  <si>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</si>
  <si>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</si>
  <si>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</si>
  <si>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</si>
  <si>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</si>
  <si>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</si>
  <si>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</si>
  <si>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</si>
  <si>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</si>
  <si>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</si>
  <si>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</si>
  <si>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</si>
  <si>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</si>
  <si>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</si>
  <si>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</si>
  <si>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</si>
  <si>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</si>
  <si>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</si>
  <si>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</si>
  <si>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</si>
  <si>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</si>
  <si>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</si>
  <si>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</si>
  <si>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</si>
  <si>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</si>
  <si>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</si>
  <si>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</si>
  <si>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</si>
  <si>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</si>
  <si>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</si>
  <si>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</si>
  <si>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</si>
  <si>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</si>
  <si>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</si>
  <si>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</si>
  <si>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</si>
  <si>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</si>
  <si>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</si>
  <si>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</si>
  <si>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</si>
  <si>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</si>
  <si>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</si>
  <si>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</si>
  <si>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</si>
  <si>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</si>
  <si>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</si>
  <si>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</si>
  <si>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</si>
  <si>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</si>
  <si>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</si>
  <si>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</si>
  <si>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</si>
  <si>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</si>
  <si>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</si>
  <si>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</si>
  <si>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</si>
  <si>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</si>
  <si>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</si>
  <si>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</si>
  <si>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</si>
  <si>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</si>
  <si>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</si>
  <si>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</si>
  <si>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</si>
  <si>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</si>
  <si>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</si>
  <si>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</si>
  <si>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</si>
  <si>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</si>
  <si>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</si>
  <si>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</si>
  <si>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</si>
  <si>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</si>
  <si>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</si>
  <si>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</si>
  <si>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</si>
  <si>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</si>
  <si>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</si>
  <si>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</si>
  <si>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</si>
  <si>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</si>
  <si>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</si>
  <si>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</si>
  <si>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</si>
  <si>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</si>
  <si>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</si>
  <si>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</si>
  <si>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</si>
  <si>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</si>
  <si>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</si>
  <si>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</si>
  <si>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</si>
  <si>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</si>
  <si>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</si>
  <si>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</si>
  <si>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</si>
  <si>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</si>
  <si>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</si>
  <si>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</si>
  <si>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</si>
  <si>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</si>
  <si>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</si>
  <si>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</si>
  <si>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</si>
  <si>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</si>
  <si>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</si>
  <si>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</si>
  <si>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</si>
  <si>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</si>
  <si>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</si>
  <si>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</si>
  <si>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</si>
  <si>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</si>
  <si>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</si>
  <si>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</si>
  <si>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</si>
  <si>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</si>
  <si>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</si>
  <si>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</si>
  <si>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</si>
  <si>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</si>
  <si>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</si>
  <si>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</si>
  <si>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</si>
  <si>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</si>
  <si>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</si>
  <si>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</si>
  <si>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</si>
  <si>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</si>
  <si>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</si>
  <si>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</si>
  <si>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</si>
  <si>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</si>
  <si>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</si>
  <si>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</si>
  <si>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</si>
  <si>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</si>
  <si>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</si>
  <si>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</si>
  <si>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</si>
  <si>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</si>
  <si>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</si>
  <si>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</si>
  <si>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</si>
  <si>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</si>
  <si>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</si>
  <si>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</si>
  <si>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</si>
  <si>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</si>
  <si>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</si>
  <si>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</si>
  <si>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</si>
  <si>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</si>
  <si>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</si>
  <si>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</si>
  <si>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</si>
  <si>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</si>
  <si>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</si>
  <si>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</si>
  <si>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</si>
  <si>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</si>
  <si>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</si>
  <si>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</si>
  <si>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</si>
  <si>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</si>
  <si>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</si>
  <si>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</si>
  <si>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</si>
  <si>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</si>
  <si>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</si>
  <si>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</si>
  <si>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</si>
  <si>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</si>
  <si>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</si>
  <si>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</si>
  <si>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</si>
  <si>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</si>
  <si>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</si>
  <si>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</si>
  <si>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</si>
  <si>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</si>
  <si>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</si>
  <si>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</si>
  <si>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</si>
  <si>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</si>
  <si>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</si>
  <si>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</si>
  <si>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</si>
  <si>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</si>
  <si>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</si>
  <si>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</si>
  <si>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</si>
  <si>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</si>
  <si>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</si>
  <si>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</si>
  <si>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</si>
  <si>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</si>
  <si>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</si>
  <si>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</si>
  <si>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</si>
  <si>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</si>
  <si>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</si>
  <si>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</si>
  <si>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</si>
  <si>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</si>
  <si>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</si>
  <si>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</si>
  <si>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</si>
  <si>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</si>
  <si>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</si>
  <si>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</si>
  <si>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</si>
  <si>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</si>
  <si>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</si>
  <si>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</si>
  <si>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</si>
  <si>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</si>
  <si>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</si>
  <si>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</si>
  <si>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</si>
  <si>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</si>
  <si>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</si>
  <si>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</si>
  <si>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</si>
  <si>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</si>
  <si>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</si>
  <si>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</si>
  <si>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</si>
  <si>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</si>
  <si>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</si>
  <si>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</si>
  <si>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</si>
  <si>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</si>
  <si>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</si>
  <si>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</si>
  <si>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</si>
  <si>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</si>
  <si>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</si>
  <si>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</si>
  <si>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</si>
  <si>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</si>
  <si>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</si>
  <si>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</si>
  <si>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</si>
  <si>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</si>
  <si>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</si>
  <si>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</si>
  <si>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</si>
  <si>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</si>
  <si>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</si>
  <si>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</si>
  <si>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</si>
  <si>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</si>
  <si>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</si>
  <si>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</si>
  <si>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</si>
  <si>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</si>
  <si>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</si>
  <si>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</si>
  <si>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</si>
  <si>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</si>
  <si>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</si>
  <si>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</si>
  <si>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</si>
  <si>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</si>
  <si>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</si>
  <si>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</si>
  <si>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</si>
  <si>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</si>
  <si>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</si>
  <si>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</si>
  <si>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</si>
  <si>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</si>
  <si>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</si>
  <si>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</si>
  <si>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</si>
  <si>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</si>
  <si>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</si>
  <si>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</si>
  <si>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</si>
  <si>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</si>
  <si>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</si>
  <si>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</si>
  <si>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</si>
  <si>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</si>
  <si>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</si>
  <si>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</si>
  <si>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</si>
  <si>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</si>
  <si>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</si>
  <si>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</si>
  <si>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</si>
  <si>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</si>
  <si>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</si>
  <si>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</si>
  <si>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</si>
  <si>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</si>
  <si>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</si>
  <si>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</si>
  <si>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</si>
  <si>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</si>
  <si>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</si>
  <si>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</si>
  <si>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</si>
  <si>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</si>
  <si>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</si>
  <si>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</si>
  <si>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</si>
  <si>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</si>
  <si>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</si>
  <si>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</si>
  <si>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</si>
  <si>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</si>
  <si>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</si>
  <si>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</si>
  <si>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</si>
  <si>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</si>
  <si>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</si>
  <si>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</si>
  <si>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</si>
  <si>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</si>
  <si>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</si>
  <si>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</si>
  <si>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</si>
  <si>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</si>
  <si>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</si>
  <si>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</si>
  <si>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</si>
  <si>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</si>
  <si>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</si>
  <si>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</si>
  <si>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</si>
  <si>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</si>
  <si>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</si>
  <si>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</si>
  <si>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</si>
  <si>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</si>
  <si>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</si>
  <si>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</si>
  <si>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</si>
  <si>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</si>
  <si>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</si>
  <si>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</si>
  <si>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</si>
  <si>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</si>
  <si>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</si>
  <si>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</si>
  <si>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</si>
  <si>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</si>
  <si>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</si>
  <si>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</si>
  <si>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</si>
  <si>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</si>
  <si>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</si>
  <si>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</si>
  <si>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</si>
  <si>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</si>
  <si>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</si>
  <si>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</si>
  <si>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</si>
  <si>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</si>
  <si>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</si>
  <si>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</si>
  <si>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</si>
  <si>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</si>
  <si>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</si>
  <si>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</si>
  <si>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</si>
  <si>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</si>
  <si>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</si>
  <si>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</si>
  <si>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</si>
  <si>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</si>
  <si>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</si>
  <si>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</si>
  <si>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</si>
  <si>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</si>
  <si>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</si>
  <si>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</si>
  <si>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</si>
  <si>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</si>
  <si>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</si>
  <si>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</si>
  <si>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</si>
  <si>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</si>
  <si>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</si>
  <si>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</si>
  <si>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</si>
  <si>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</si>
  <si>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</si>
  <si>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</si>
  <si>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</si>
  <si>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</si>
  <si>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</si>
  <si>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</si>
  <si>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</si>
  <si>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</si>
  <si>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</si>
  <si>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</si>
  <si>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</si>
  <si>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</si>
  <si>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</si>
  <si>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</si>
  <si>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</si>
  <si>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</si>
  <si>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</si>
  <si>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</si>
  <si>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</si>
  <si>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</si>
  <si>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</si>
  <si>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</si>
  <si>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</si>
  <si>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</si>
  <si>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</si>
  <si>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</si>
  <si>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</si>
  <si>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</si>
  <si>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</si>
  <si>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</si>
  <si>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</si>
  <si>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</si>
  <si>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</si>
  <si>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</si>
  <si>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</si>
  <si>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</si>
  <si>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</si>
  <si>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</si>
  <si>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</si>
  <si>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</si>
  <si>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</si>
  <si>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</si>
  <si>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</si>
  <si>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</si>
  <si>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</si>
  <si>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</si>
  <si>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</si>
  <si>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</si>
  <si>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</si>
  <si>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</si>
  <si>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</si>
  <si>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</si>
  <si>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</si>
  <si>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</si>
  <si>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</si>
  <si>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</si>
  <si>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</si>
  <si>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</si>
  <si>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</si>
  <si>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</si>
  <si>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</si>
  <si>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</si>
  <si>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</si>
  <si>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</si>
  <si>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</si>
  <si>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</si>
  <si>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</si>
  <si>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</si>
  <si>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</si>
  <si>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</si>
  <si>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</si>
  <si>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</si>
  <si>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</si>
  <si>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</si>
  <si>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</si>
  <si>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</si>
  <si>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</si>
  <si>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</si>
  <si>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</si>
  <si>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</si>
  <si>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</si>
  <si>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</si>
  <si>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</si>
  <si>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</si>
  <si>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</si>
  <si>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</si>
  <si>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</si>
  <si>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</si>
  <si>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</si>
  <si>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</si>
  <si>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</si>
  <si>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</si>
  <si>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</si>
  <si>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</si>
  <si>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</si>
  <si>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</si>
  <si>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</si>
  <si>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</si>
  <si>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</si>
  <si>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</si>
  <si>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</si>
  <si>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</si>
  <si>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</si>
  <si>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</si>
  <si>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</si>
  <si>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</si>
  <si>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</si>
  <si>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</si>
  <si>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</si>
  <si>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</si>
  <si>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</si>
  <si>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</si>
  <si>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</si>
  <si>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</si>
  <si>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</si>
  <si>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</si>
  <si>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</si>
  <si>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</si>
  <si>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</si>
  <si>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</si>
  <si>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</si>
  <si>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</si>
  <si>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</si>
  <si>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</si>
  <si>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</si>
  <si>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</si>
  <si>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</si>
  <si>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</si>
  <si>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</si>
  <si>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</si>
  <si>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</si>
  <si>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</si>
  <si>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</si>
  <si>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</si>
  <si>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</si>
  <si>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</si>
  <si>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</si>
  <si>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</si>
  <si>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</si>
  <si>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</si>
  <si>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</si>
  <si>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</si>
  <si>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</si>
  <si>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</si>
  <si>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</si>
  <si>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</si>
  <si>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</si>
  <si>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</si>
  <si>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</si>
  <si>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</si>
  <si>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</si>
  <si>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</si>
  <si>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</si>
  <si>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</si>
  <si>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</si>
  <si>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</si>
  <si>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</si>
  <si>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</si>
  <si>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</si>
  <si>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</si>
  <si>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</si>
  <si>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</si>
  <si>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</si>
  <si>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</si>
  <si>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</si>
  <si>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</si>
  <si>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</si>
  <si>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</si>
  <si>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</si>
  <si>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</si>
  <si>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</si>
  <si>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</si>
  <si>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</si>
  <si>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</si>
  <si>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</si>
  <si>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</si>
  <si>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</si>
  <si>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</si>
  <si>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</si>
  <si>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</si>
  <si>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</si>
  <si>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</si>
  <si>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</si>
  <si>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</si>
  <si>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</si>
  <si>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</si>
  <si>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</si>
  <si>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</si>
  <si>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</si>
  <si>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</si>
  <si>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</si>
  <si>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</si>
  <si>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</si>
  <si>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</si>
  <si>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</si>
  <si>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</si>
  <si>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</si>
  <si>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</si>
  <si>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</si>
  <si>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</si>
  <si>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</si>
  <si>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</si>
  <si>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</si>
  <si>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</si>
  <si>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</si>
  <si>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</si>
  <si>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</si>
  <si>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</si>
  <si>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</si>
  <si>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</si>
  <si>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</si>
  <si>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</si>
  <si>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</si>
  <si>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</si>
  <si>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</si>
  <si>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</si>
  <si>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</si>
  <si>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</si>
  <si>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</si>
  <si>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</si>
  <si>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</si>
  <si>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</si>
  <si>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</si>
  <si>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</si>
  <si>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</si>
  <si>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</si>
  <si>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</si>
  <si>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</si>
  <si>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</si>
  <si>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</si>
  <si>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</si>
  <si>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</si>
  <si>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</si>
  <si>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</si>
  <si>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</si>
  <si>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</si>
  <si>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</si>
  <si>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</si>
  <si>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</si>
  <si>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</si>
  <si>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</si>
  <si>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</si>
  <si>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</si>
  <si>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</si>
  <si>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</si>
  <si>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</si>
  <si>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</si>
  <si>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</si>
  <si>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</si>
  <si>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</si>
  <si>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</si>
  <si>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</si>
  <si>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</si>
  <si>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</si>
  <si>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</si>
  <si>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</si>
  <si>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</si>
  <si>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</si>
  <si>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</si>
  <si>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</si>
  <si>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</si>
  <si>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</si>
  <si>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</si>
  <si>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</si>
  <si>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</si>
  <si>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</si>
  <si>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</si>
  <si>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</si>
  <si>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</si>
  <si>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</si>
  <si>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</si>
  <si>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</si>
  <si>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</si>
  <si>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</si>
  <si>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</si>
  <si>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</si>
  <si>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</si>
  <si>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</si>
  <si>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</si>
  <si>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</si>
  <si>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</si>
  <si>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</si>
  <si>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</si>
  <si>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</si>
  <si>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</si>
  <si>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</si>
  <si>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</si>
  <si>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</si>
  <si>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</si>
  <si>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</si>
  <si>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</si>
  <si>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</si>
  <si>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</si>
  <si>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</si>
  <si>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</si>
  <si>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</si>
  <si>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</si>
  <si>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</si>
  <si>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</si>
  <si>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</si>
  <si>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</si>
  <si>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</si>
  <si>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</si>
  <si>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</si>
  <si>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</si>
  <si>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</si>
  <si>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</si>
  <si>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</si>
  <si>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</si>
  <si>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</si>
  <si>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</si>
  <si>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</si>
  <si>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</si>
  <si>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</si>
  <si>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</si>
  <si>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</si>
  <si>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</si>
  <si>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</si>
  <si>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</si>
  <si>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</si>
  <si>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</si>
  <si>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</si>
  <si>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</si>
  <si>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</si>
  <si>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</si>
  <si>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</si>
  <si>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</si>
  <si>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</si>
  <si>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</si>
  <si>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</si>
  <si>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</si>
  <si>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</si>
  <si>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</si>
  <si>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</si>
  <si>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</si>
  <si>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</si>
  <si>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</si>
  <si>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</si>
  <si>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</si>
  <si>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</si>
  <si>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</si>
  <si>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</si>
  <si>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</si>
  <si>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</si>
  <si>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</si>
  <si>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</si>
  <si>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</si>
  <si>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</si>
  <si>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</si>
  <si>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</si>
  <si>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</si>
  <si>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</si>
  <si>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</si>
  <si>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</si>
  <si>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</si>
  <si>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</si>
  <si>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</si>
  <si>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</si>
  <si>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</si>
  <si>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</si>
  <si>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</si>
  <si>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</si>
  <si>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</si>
  <si>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</si>
  <si>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</si>
  <si>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</si>
  <si>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</si>
  <si>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</si>
  <si>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</si>
  <si>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</si>
  <si>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</si>
  <si>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</si>
  <si>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</si>
  <si>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</si>
  <si>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</si>
  <si>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</si>
  <si>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</si>
  <si>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</si>
  <si>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</si>
  <si>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</si>
  <si>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</si>
  <si>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</si>
  <si>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</si>
  <si>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</si>
  <si>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</si>
  <si>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</si>
  <si>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</si>
  <si>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</si>
  <si>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</si>
  <si>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</si>
  <si>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</si>
  <si>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</si>
  <si>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</si>
  <si>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</si>
  <si>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</si>
  <si>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</si>
  <si>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</si>
  <si>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</si>
  <si>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</si>
  <si>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</si>
  <si>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</si>
  <si>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</si>
  <si>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</si>
  <si>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</si>
  <si>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</si>
  <si>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</si>
  <si>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</si>
  <si>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</si>
  <si>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</si>
  <si>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</si>
  <si>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</si>
  <si>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</si>
  <si>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</si>
  <si>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</si>
  <si>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</si>
  <si>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</si>
  <si>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</si>
  <si>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</si>
  <si>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</si>
  <si>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</si>
  <si>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</si>
  <si>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</si>
  <si>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</si>
  <si>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</si>
  <si>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</si>
  <si>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</si>
  <si>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</si>
  <si>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</si>
  <si>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</si>
  <si>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</si>
  <si>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</si>
  <si>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</si>
  <si>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</si>
  <si>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</si>
  <si>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</si>
  <si>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</si>
  <si>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</si>
  <si>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</si>
  <si>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</si>
  <si>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</si>
  <si>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</si>
  <si>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</si>
  <si>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</si>
  <si>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</si>
  <si>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</si>
  <si>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</si>
  <si>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</si>
  <si>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</si>
  <si>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</si>
  <si>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</si>
  <si>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</si>
  <si>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</si>
  <si>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</si>
  <si>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</si>
  <si>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</si>
  <si>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</si>
  <si>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</si>
  <si>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</si>
  <si>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</si>
  <si>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</si>
  <si>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</si>
  <si>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</si>
  <si>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</si>
  <si>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</si>
  <si>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</si>
  <si>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</si>
  <si>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</si>
  <si>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</si>
  <si>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</si>
  <si>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</si>
  <si>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</si>
  <si>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</si>
  <si>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</si>
  <si>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</si>
  <si>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</si>
  <si>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</si>
  <si>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</si>
  <si>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</si>
  <si>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</si>
  <si>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</si>
  <si>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</si>
  <si>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</si>
  <si>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</si>
  <si>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</si>
  <si>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</si>
  <si>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</si>
  <si>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</si>
  <si>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</si>
  <si>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</si>
  <si>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</si>
  <si>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</si>
  <si>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</si>
  <si>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</si>
  <si>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</si>
  <si>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</si>
  <si>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</si>
  <si>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</si>
  <si>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</si>
  <si>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</si>
  <si>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</si>
  <si>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</si>
  <si>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</si>
  <si>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</si>
  <si>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</si>
  <si>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</si>
  <si>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</si>
  <si>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</si>
  <si>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</si>
  <si>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</si>
  <si>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</si>
  <si>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</si>
  <si>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</si>
  <si>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</si>
  <si>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</si>
  <si>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</si>
  <si>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</si>
  <si>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</si>
  <si>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</si>
  <si>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</si>
  <si>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</si>
  <si>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</si>
  <si>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</si>
  <si>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</si>
  <si>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</si>
  <si>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</si>
  <si>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</si>
  <si>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</si>
  <si>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</si>
  <si>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</si>
  <si>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</si>
  <si>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</si>
  <si>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</si>
  <si>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</si>
  <si>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</si>
  <si>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</si>
  <si>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</si>
  <si>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</si>
  <si>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</si>
  <si>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</si>
  <si>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</si>
  <si>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</si>
  <si>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</si>
  <si>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</si>
  <si>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</si>
  <si>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</si>
  <si>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</si>
  <si>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</si>
  <si>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</si>
  <si>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</si>
  <si>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</si>
  <si>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</si>
  <si>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</si>
  <si>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</si>
  <si>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</si>
  <si>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</si>
  <si>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</si>
  <si>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</si>
  <si>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</si>
  <si>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</si>
  <si>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</si>
  <si>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</si>
  <si>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</si>
  <si>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</si>
  <si>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</si>
  <si>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</si>
  <si>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</si>
  <si>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</si>
  <si>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</si>
  <si>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</si>
  <si>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</si>
  <si>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</si>
  <si>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</si>
  <si>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</si>
  <si>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</si>
  <si>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</si>
  <si>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</si>
  <si>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</si>
  <si>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</si>
  <si>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</si>
  <si>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</si>
  <si>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</si>
  <si>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</si>
  <si>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</si>
  <si>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</si>
  <si>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</si>
  <si>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</si>
  <si>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</si>
  <si>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</si>
  <si>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</si>
  <si>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</si>
  <si>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</si>
  <si>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</si>
  <si>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</si>
  <si>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</si>
  <si>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</si>
  <si>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</si>
  <si>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</si>
  <si>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</si>
  <si>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</si>
  <si>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</si>
  <si>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</si>
  <si>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</si>
  <si>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</si>
  <si>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</si>
  <si>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</si>
  <si>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</si>
  <si>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</si>
  <si>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</si>
  <si>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</si>
  <si>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</si>
  <si>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</si>
  <si>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</si>
  <si>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</si>
  <si>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</si>
  <si>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</si>
  <si>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</si>
  <si>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</si>
  <si>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</si>
  <si>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</si>
  <si>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</si>
  <si>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</si>
  <si>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</si>
  <si>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</si>
  <si>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</si>
  <si>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</si>
  <si>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</si>
  <si>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</si>
  <si>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</si>
  <si>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</si>
  <si>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</si>
  <si>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</si>
  <si>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</si>
  <si>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</si>
  <si>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</si>
  <si>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</si>
  <si>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</si>
  <si>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</si>
  <si>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</si>
  <si>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</si>
  <si>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</si>
  <si>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</si>
  <si>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</si>
  <si>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</si>
  <si>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</si>
  <si>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</si>
  <si>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</si>
  <si>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</si>
  <si>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</si>
  <si>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</si>
  <si>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</si>
  <si>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</si>
  <si>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</si>
  <si>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</si>
  <si>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</si>
  <si>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</si>
  <si>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</si>
  <si>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</si>
  <si>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</si>
  <si>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</si>
  <si>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</si>
  <si>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</si>
  <si>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</si>
  <si>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</si>
  <si>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</si>
  <si>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</si>
  <si>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</si>
  <si>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</si>
  <si>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</si>
  <si>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</si>
  <si>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</si>
  <si>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</si>
  <si>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</si>
  <si>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</si>
  <si>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</si>
  <si>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</si>
  <si>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</si>
  <si>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</si>
  <si>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</si>
  <si>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</si>
  <si>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</si>
  <si>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</si>
  <si>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</si>
  <si>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</si>
  <si>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</si>
  <si>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</si>
  <si>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</si>
  <si>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</si>
  <si>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</si>
  <si>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</si>
  <si>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</si>
  <si>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</si>
  <si>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</si>
  <si>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</si>
  <si>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</si>
  <si>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</si>
  <si>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</si>
  <si>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</si>
  <si>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</si>
  <si>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</si>
  <si>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</si>
  <si>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</si>
  <si>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</si>
  <si>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</si>
  <si>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</si>
  <si>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</si>
  <si>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</si>
  <si>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</si>
  <si>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</si>
  <si>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</si>
  <si>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</si>
  <si>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</si>
  <si>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</si>
  <si>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</si>
  <si>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</si>
  <si>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</si>
  <si>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</si>
  <si>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</si>
  <si>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</si>
  <si>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</si>
  <si>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</si>
  <si>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</si>
  <si>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</si>
  <si>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</si>
  <si>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</si>
  <si>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</si>
  <si>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</si>
  <si>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</si>
  <si>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</si>
  <si>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</si>
  <si>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</si>
  <si>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</si>
  <si>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</si>
  <si>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</si>
  <si>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</si>
  <si>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</si>
  <si>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</si>
  <si>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</si>
  <si>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</si>
  <si>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</si>
  <si>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</si>
  <si>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</si>
  <si>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</si>
  <si>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</si>
  <si>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</si>
  <si>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</si>
  <si>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</si>
  <si>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</si>
  <si>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</si>
  <si>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</si>
  <si>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</si>
  <si>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</si>
  <si>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</si>
  <si>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</si>
  <si>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</si>
  <si>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</si>
  <si>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</si>
  <si>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</si>
  <si>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</si>
  <si>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</si>
  <si>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</si>
  <si>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</si>
  <si>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</si>
  <si>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</si>
  <si>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</si>
  <si>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</si>
  <si>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</si>
  <si>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</si>
  <si>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</si>
  <si>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</si>
  <si>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</si>
  <si>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</si>
  <si>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</si>
  <si>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</si>
  <si>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</si>
  <si>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</si>
  <si>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</si>
  <si>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</si>
  <si>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</si>
  <si>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</si>
  <si>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</si>
  <si>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</si>
  <si>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</si>
  <si>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</si>
  <si>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</si>
  <si>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</si>
  <si>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</si>
  <si>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</si>
  <si>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</si>
  <si>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</si>
  <si>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</si>
  <si>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</si>
  <si>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</si>
  <si>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</si>
  <si>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</si>
  <si>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</si>
  <si>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</si>
  <si>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</si>
  <si>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</si>
  <si>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</si>
  <si>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</si>
  <si>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</si>
  <si>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</si>
  <si>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</si>
  <si>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</si>
  <si>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</si>
  <si>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</si>
  <si>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</si>
  <si>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</si>
  <si>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</si>
  <si>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</si>
  <si>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</si>
  <si>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</si>
  <si>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</si>
  <si>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</si>
  <si>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</si>
  <si>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</si>
  <si>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</si>
  <si>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</si>
  <si>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</si>
  <si>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</si>
  <si>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</si>
  <si>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</si>
  <si>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</si>
  <si>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</si>
  <si>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</si>
  <si>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</si>
  <si>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</si>
  <si>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</si>
  <si>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</si>
  <si>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</si>
  <si>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</si>
  <si>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</si>
  <si>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</si>
  <si>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</si>
  <si>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</si>
  <si>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</si>
  <si>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</si>
  <si>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</si>
  <si>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</si>
  <si>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</si>
  <si>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</si>
  <si>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</si>
  <si>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</si>
  <si>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</si>
  <si>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</si>
  <si>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</si>
  <si>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</si>
  <si>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</si>
  <si>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</si>
  <si>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</si>
  <si>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</si>
  <si>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</si>
  <si>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</si>
  <si>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</si>
  <si>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</si>
  <si>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</si>
  <si>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</si>
  <si>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</si>
  <si>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</si>
  <si>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</si>
  <si>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</si>
  <si>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</si>
  <si>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</si>
  <si>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</si>
  <si>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</si>
  <si>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</si>
  <si>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</si>
  <si>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</si>
  <si>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</si>
  <si>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</si>
  <si>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</si>
  <si>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</si>
  <si>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</si>
  <si>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</si>
  <si>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</si>
  <si>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</si>
  <si>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</si>
  <si>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</si>
  <si>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</si>
  <si>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</si>
  <si>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</si>
  <si>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</si>
  <si>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</si>
  <si>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</si>
  <si>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</si>
  <si>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</si>
  <si>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</si>
  <si>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</si>
  <si>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</si>
  <si>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</si>
  <si>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</si>
  <si>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</si>
  <si>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</si>
  <si>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</si>
  <si>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</si>
  <si>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</si>
  <si>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</si>
  <si>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</si>
  <si>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</si>
  <si>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</si>
  <si>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</si>
  <si>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</si>
  <si>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</si>
  <si>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</si>
  <si>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</si>
  <si>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</si>
  <si>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</si>
  <si>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</si>
  <si>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</si>
  <si>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</si>
  <si>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</si>
  <si>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</si>
  <si>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</si>
  <si>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</si>
  <si>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</si>
  <si>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</si>
  <si>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</si>
  <si>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</si>
  <si>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</si>
  <si>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</si>
  <si>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</si>
  <si>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</si>
  <si>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</si>
  <si>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</si>
  <si>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</si>
  <si>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</si>
  <si>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</si>
  <si>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</si>
  <si>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</si>
  <si>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</si>
  <si>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</si>
  <si>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</si>
  <si>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</si>
  <si>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</si>
  <si>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</si>
  <si>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</si>
  <si>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</si>
  <si>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</si>
  <si>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</si>
  <si>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</si>
  <si>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</si>
  <si>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</si>
  <si>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</si>
  <si>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</si>
  <si>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</si>
  <si>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</si>
  <si>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</si>
  <si>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</si>
  <si>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</si>
  <si>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</si>
  <si>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</si>
  <si>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</si>
  <si>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</si>
  <si>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</si>
  <si>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</si>
  <si>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</si>
  <si>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</si>
  <si>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</si>
  <si>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</si>
  <si>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</si>
  <si>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</si>
  <si>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</si>
  <si>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</si>
  <si>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</si>
  <si>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</si>
  <si>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</si>
  <si>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</si>
  <si>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</si>
  <si>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</si>
  <si>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</si>
  <si>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</si>
  <si>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</si>
  <si>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</si>
  <si>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</si>
  <si>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</si>
  <si>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</si>
  <si>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</si>
  <si>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</si>
  <si>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</si>
  <si>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</si>
  <si>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</si>
  <si>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</si>
  <si>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</si>
  <si>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</si>
  <si>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</si>
  <si>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</si>
  <si>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</si>
  <si>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</si>
  <si>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</si>
  <si>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</si>
  <si>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</si>
  <si>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</si>
  <si>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</si>
  <si>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</si>
  <si>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</si>
  <si>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</si>
  <si>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</si>
  <si>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</si>
  <si>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</si>
  <si>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</si>
  <si>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</si>
  <si>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</si>
  <si>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</si>
  <si>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</si>
  <si>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</si>
  <si>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</si>
  <si>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</si>
  <si>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</si>
  <si>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</si>
  <si>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</si>
  <si>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</si>
  <si>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</si>
  <si>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</si>
  <si>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</si>
  <si>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</si>
  <si>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</si>
  <si>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</si>
  <si>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</si>
  <si>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</si>
  <si>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</si>
  <si>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</si>
  <si>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</si>
  <si>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</si>
  <si>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</si>
  <si>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</si>
  <si>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</si>
  <si>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</si>
  <si>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</si>
  <si>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</si>
  <si>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</si>
  <si>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</si>
  <si>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</si>
  <si>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</si>
  <si>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</si>
  <si>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</si>
  <si>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</si>
  <si>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</si>
  <si>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</si>
  <si>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</si>
  <si>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</si>
  <si>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</si>
  <si>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</si>
  <si>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</si>
  <si>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</si>
  <si>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</si>
  <si>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</si>
  <si>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</si>
  <si>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</si>
  <si>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</si>
  <si>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</si>
  <si>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</si>
  <si>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</si>
  <si>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</si>
  <si>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</si>
  <si>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</si>
  <si>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</si>
  <si>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</si>
  <si>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</si>
  <si>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</si>
  <si>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</si>
  <si>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</si>
  <si>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</si>
  <si>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</si>
  <si>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</si>
  <si>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</si>
  <si>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</si>
  <si>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</si>
  <si>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</si>
  <si>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</si>
  <si>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</si>
  <si>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</si>
  <si>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</si>
  <si>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</si>
  <si>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</si>
  <si>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</si>
  <si>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</si>
  <si>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</si>
  <si>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</si>
  <si>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</si>
  <si>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</si>
  <si>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</si>
  <si>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</si>
  <si>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</si>
  <si>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</si>
  <si>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</si>
  <si>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</si>
  <si>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</si>
  <si>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</si>
  <si>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</si>
  <si>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</si>
  <si>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</si>
  <si>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</si>
  <si>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</si>
  <si>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</si>
  <si>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</si>
  <si>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</si>
  <si>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</si>
  <si>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</si>
  <si>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</si>
  <si>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</si>
  <si>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</si>
  <si>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</si>
  <si>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</si>
  <si>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</si>
  <si>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</si>
  <si>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</si>
  <si>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</si>
  <si>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</si>
  <si>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</si>
  <si>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</si>
  <si>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</si>
  <si>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</si>
  <si>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</si>
  <si>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</si>
  <si>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</si>
  <si>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</si>
  <si>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</si>
  <si>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</si>
  <si>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</si>
  <si>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</si>
  <si>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</si>
  <si>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</si>
  <si>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</si>
  <si>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</si>
  <si>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</si>
  <si>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</si>
  <si>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</si>
  <si>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</si>
  <si>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</si>
  <si>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</si>
  <si>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</si>
  <si>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</si>
  <si>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</si>
  <si>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</si>
  <si>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</si>
  <si>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</si>
  <si>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</si>
  <si>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</si>
  <si>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</si>
  <si>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</si>
  <si>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</si>
  <si>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</si>
  <si>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</si>
  <si>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</si>
  <si>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</si>
  <si>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</si>
  <si>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</si>
  <si>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</si>
  <si>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</si>
  <si>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</si>
  <si>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</si>
  <si>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</si>
  <si>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</si>
  <si>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</si>
  <si>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</si>
  <si>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</si>
  <si>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</si>
  <si>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</si>
  <si>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</si>
  <si>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</si>
  <si>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</si>
  <si>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</si>
  <si>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</si>
  <si>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</si>
  <si>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</si>
  <si>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</si>
  <si>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</si>
  <si>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</si>
  <si>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</si>
  <si>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</si>
  <si>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</si>
  <si>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</si>
  <si>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</si>
  <si>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</si>
  <si>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</si>
  <si>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</si>
  <si>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</si>
  <si>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</si>
  <si>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</si>
  <si>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</si>
  <si>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</si>
  <si>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</si>
  <si>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</si>
  <si>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</si>
  <si>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</si>
  <si>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</si>
  <si>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</si>
  <si>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</si>
  <si>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</si>
  <si>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</si>
  <si>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</si>
  <si>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</si>
  <si>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</si>
  <si>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</si>
  <si>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</si>
  <si>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</si>
  <si>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</si>
  <si>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</si>
  <si>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</si>
  <si>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</si>
  <si>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</si>
  <si>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</si>
  <si>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</si>
  <si>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</si>
  <si>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</si>
  <si>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</si>
  <si>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</si>
  <si>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</si>
  <si>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</si>
  <si>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</si>
  <si>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</si>
  <si>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</si>
  <si>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</si>
  <si>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</si>
  <si>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</si>
  <si>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</si>
  <si>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</si>
  <si>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</si>
  <si>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</si>
  <si>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</si>
  <si>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</si>
  <si>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</si>
  <si>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</si>
  <si>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</si>
  <si>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</si>
  <si>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</si>
  <si>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</si>
  <si>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</si>
  <si>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</si>
  <si>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</si>
  <si>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</si>
  <si>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</si>
  <si>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</si>
  <si>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</si>
  <si>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</si>
  <si>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</si>
  <si>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</si>
  <si>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</si>
  <si>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</si>
  <si>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</si>
  <si>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</si>
  <si>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</si>
  <si>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</si>
  <si>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</si>
  <si>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</si>
  <si>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</si>
  <si>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</si>
  <si>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</si>
  <si>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</si>
  <si>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</si>
  <si>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</si>
  <si>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</si>
  <si>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</si>
  <si>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</si>
  <si>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</si>
  <si>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</si>
  <si>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</si>
  <si>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</si>
  <si>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</si>
  <si>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</si>
  <si>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</si>
  <si>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</si>
  <si>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</si>
  <si>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</si>
  <si>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</si>
  <si>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</si>
  <si>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</si>
  <si>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</si>
  <si>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</si>
  <si>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</si>
  <si>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</si>
  <si>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</si>
  <si>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</si>
  <si>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</si>
  <si>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</si>
  <si>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</si>
  <si>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</si>
  <si>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</si>
  <si>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</si>
  <si>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</si>
  <si>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</si>
  <si>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</si>
  <si>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</si>
  <si>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</si>
  <si>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</si>
  <si>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</si>
  <si>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</si>
  <si>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</si>
  <si>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</si>
  <si>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</si>
  <si>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</si>
  <si>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</si>
  <si>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</si>
  <si>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</si>
  <si>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</si>
  <si>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</si>
  <si>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</si>
  <si>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</si>
  <si>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</si>
  <si>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</si>
  <si>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</si>
  <si>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</si>
  <si>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</si>
  <si>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</si>
  <si>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</si>
  <si>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</si>
  <si>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</si>
  <si>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</si>
  <si>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</si>
  <si>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</si>
  <si>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</si>
  <si>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</si>
  <si>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</si>
  <si>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</si>
  <si>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</si>
  <si>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</si>
  <si>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</si>
  <si>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</si>
  <si>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</si>
  <si>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</si>
  <si>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</si>
  <si>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</si>
  <si>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</si>
  <si>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</si>
  <si>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</si>
  <si>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</si>
  <si>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</si>
  <si>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</si>
  <si>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</si>
  <si>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</si>
  <si>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</si>
  <si>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</si>
  <si>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</si>
  <si>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</si>
  <si>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</si>
  <si>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</si>
  <si>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</si>
  <si>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</si>
  <si>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</si>
  <si>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</si>
  <si>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</si>
  <si>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</si>
  <si>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</si>
  <si>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</si>
  <si>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</si>
  <si>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</si>
  <si>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</si>
  <si>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</si>
  <si>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</si>
  <si>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</si>
  <si>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</si>
  <si>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</si>
  <si>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</si>
  <si>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</si>
  <si>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</si>
  <si>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</si>
  <si>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</si>
  <si>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</si>
  <si>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</si>
  <si>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</si>
  <si>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</si>
  <si>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</si>
  <si>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</si>
  <si>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</si>
  <si>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</si>
  <si>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</si>
  <si>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</si>
  <si>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</si>
  <si>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</si>
  <si>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</si>
  <si>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</si>
  <si>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</si>
  <si>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</si>
  <si>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</si>
  <si>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</si>
  <si>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</si>
  <si>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</si>
  <si>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</si>
  <si>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</si>
  <si>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</si>
  <si>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</si>
  <si>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</si>
  <si>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</si>
  <si>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</si>
  <si>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</si>
  <si>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</si>
  <si>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</si>
  <si>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</si>
  <si>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</si>
  <si>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</si>
  <si>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</si>
  <si>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</si>
  <si>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</si>
  <si>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</si>
  <si>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</si>
  <si>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</si>
  <si>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</si>
  <si>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</si>
  <si>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</si>
  <si>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</si>
  <si>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</si>
  <si>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</si>
  <si>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</si>
  <si>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</si>
  <si>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</si>
  <si>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</si>
  <si>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</si>
  <si>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</si>
  <si>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</si>
  <si>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</si>
  <si>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</si>
  <si>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</si>
  <si>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</si>
  <si>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</si>
  <si>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</si>
  <si>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</si>
  <si>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</si>
  <si>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</si>
  <si>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</si>
  <si>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</si>
  <si>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</si>
  <si>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</si>
  <si>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</si>
  <si>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</si>
  <si>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</si>
  <si>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</si>
  <si>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</si>
  <si>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</si>
  <si>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</si>
  <si>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</si>
  <si>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</si>
  <si>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</si>
  <si>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</si>
  <si>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</si>
  <si>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</si>
  <si>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</si>
  <si>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</si>
  <si>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</si>
  <si>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</si>
  <si>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</si>
  <si>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</si>
  <si>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</si>
  <si>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</si>
  <si>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</si>
  <si>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</si>
  <si>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</si>
  <si>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</si>
  <si>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</si>
  <si>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</si>
  <si>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</si>
  <si>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</si>
  <si>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</si>
  <si>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</si>
  <si>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</si>
  <si>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</si>
  <si>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</si>
  <si>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</si>
  <si>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</si>
  <si>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</si>
  <si>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</si>
  <si>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</si>
  <si>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</si>
  <si>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</si>
  <si>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</si>
  <si>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</si>
  <si>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</si>
  <si>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</si>
  <si>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</si>
  <si>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</si>
  <si>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</si>
  <si>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</si>
  <si>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</si>
  <si>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</si>
  <si>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</si>
  <si>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</si>
  <si>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</si>
  <si>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</si>
  <si>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</si>
  <si>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</si>
  <si>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</si>
  <si>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</si>
  <si>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</si>
  <si>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</si>
  <si>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</si>
  <si>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</si>
  <si>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</si>
  <si>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</si>
  <si>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</si>
  <si>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</si>
  <si>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</si>
  <si>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</si>
  <si>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</si>
  <si>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</si>
  <si>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</si>
  <si>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</si>
  <si>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</si>
  <si>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</si>
  <si>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</si>
  <si>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</si>
  <si>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</si>
  <si>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</si>
  <si>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</si>
  <si>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</si>
  <si>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</si>
  <si>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</si>
  <si>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</si>
  <si>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</si>
  <si>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</si>
  <si>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</si>
  <si>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</si>
  <si>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</si>
  <si>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</si>
  <si>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</si>
  <si>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</si>
  <si>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</si>
  <si>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</si>
  <si>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</si>
  <si>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</si>
  <si>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</si>
  <si>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</si>
  <si>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</si>
  <si>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</si>
  <si>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</si>
  <si>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</si>
  <si>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</si>
  <si>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</si>
  <si>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</si>
  <si>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</si>
  <si>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</si>
  <si>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</si>
  <si>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</si>
  <si>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</si>
  <si>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</si>
  <si>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</si>
  <si>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</si>
  <si>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</si>
  <si>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</si>
  <si>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</si>
  <si>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</si>
  <si>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</si>
  <si>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</si>
  <si>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</si>
  <si>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</si>
  <si>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</si>
  <si>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</si>
  <si>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</si>
  <si>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</si>
  <si>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</si>
  <si>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</si>
  <si>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</si>
  <si>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</si>
  <si>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</si>
  <si>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</si>
  <si>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</si>
  <si>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</si>
  <si>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</si>
  <si>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</si>
  <si>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</si>
  <si>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</si>
  <si>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</si>
  <si>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</si>
  <si>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</si>
  <si>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</si>
  <si>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</si>
  <si>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</si>
  <si>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</si>
  <si>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</si>
  <si>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</si>
  <si>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</si>
  <si>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</si>
  <si>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</si>
  <si>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</si>
  <si>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</si>
  <si>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</si>
  <si>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</si>
  <si>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</si>
  <si>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</si>
  <si>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</si>
  <si>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</si>
  <si>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</si>
  <si>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</si>
  <si>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</si>
  <si>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</si>
  <si>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</si>
  <si>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</si>
  <si>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</si>
  <si>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</si>
  <si>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</si>
  <si>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</si>
  <si>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</si>
  <si>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</si>
  <si>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</si>
  <si>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</si>
  <si>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</si>
  <si>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</si>
  <si>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</si>
  <si>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</si>
  <si>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</si>
  <si>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</si>
  <si>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</si>
  <si>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</si>
  <si>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</si>
  <si>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</si>
  <si>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</si>
  <si>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</si>
  <si>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</si>
  <si>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</si>
  <si>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</si>
  <si>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</si>
  <si>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</si>
  <si>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</si>
  <si>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</si>
  <si>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</si>
  <si>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</si>
  <si>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</si>
  <si>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</si>
  <si>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</si>
  <si>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</si>
  <si>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</si>
  <si>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</si>
  <si>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</si>
  <si>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</si>
  <si>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</si>
  <si>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</si>
  <si>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</si>
  <si>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</si>
  <si>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</si>
  <si>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</si>
  <si>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</si>
  <si>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</si>
  <si>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</si>
  <si>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</si>
  <si>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</si>
  <si>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</si>
  <si>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</si>
  <si>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</si>
  <si>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</si>
  <si>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</si>
  <si>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</si>
  <si>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</si>
  <si>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</si>
  <si>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</si>
  <si>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</si>
  <si>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</si>
  <si>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</si>
  <si>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</si>
  <si>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</si>
  <si>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</si>
  <si>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</si>
  <si>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</si>
  <si>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</si>
  <si>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</si>
  <si>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</si>
  <si>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</si>
  <si>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</si>
  <si>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</si>
  <si>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</si>
  <si>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</si>
  <si>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</si>
  <si>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</si>
  <si>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</si>
  <si>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</si>
  <si>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</si>
  <si>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</si>
  <si>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</si>
  <si>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</si>
  <si>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</si>
  <si>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</si>
  <si>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</si>
  <si>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</si>
  <si>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</si>
  <si>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</si>
  <si>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</si>
  <si>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</si>
  <si>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</si>
  <si>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</si>
  <si>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</si>
  <si>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</si>
  <si>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</si>
  <si>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</si>
  <si>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</si>
  <si>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</si>
  <si>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</si>
  <si>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</si>
  <si>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</si>
  <si>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</si>
  <si>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</si>
  <si>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</si>
  <si>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</si>
  <si>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</si>
  <si>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</si>
  <si>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</si>
  <si>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</si>
  <si>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</si>
  <si>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</si>
  <si>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</si>
  <si>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</si>
  <si>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</si>
  <si>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</si>
  <si>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</si>
  <si>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</si>
  <si>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</si>
  <si>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</si>
  <si>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</si>
  <si>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</si>
  <si>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</si>
  <si>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</si>
  <si>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</si>
  <si>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</si>
  <si>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</si>
  <si>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</si>
  <si>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</si>
  <si>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</si>
  <si>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</si>
  <si>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</si>
  <si>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</si>
  <si>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</si>
  <si>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</si>
  <si>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</si>
  <si>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</si>
  <si>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</si>
  <si>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</si>
  <si>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</si>
  <si>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</si>
  <si>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</si>
  <si>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</si>
  <si>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</si>
  <si>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</si>
  <si>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</si>
  <si>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</si>
  <si>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</si>
  <si>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</si>
  <si>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</si>
  <si>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</si>
  <si>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</si>
  <si>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</si>
  <si>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</si>
  <si>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</si>
  <si>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</si>
  <si>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</si>
  <si>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</si>
  <si>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</si>
  <si>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</si>
  <si>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</si>
  <si>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</si>
  <si>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</si>
  <si>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</si>
  <si>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</si>
  <si>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</si>
  <si>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</si>
  <si>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</si>
  <si>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</si>
  <si>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</si>
  <si>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</si>
  <si>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</si>
  <si>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</si>
  <si>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</si>
  <si>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</si>
  <si>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</si>
  <si>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</si>
  <si>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</si>
  <si>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</si>
  <si>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</si>
  <si>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</si>
  <si>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</si>
  <si>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</si>
  <si>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</si>
  <si>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</si>
  <si>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</si>
  <si>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</si>
  <si>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</si>
  <si>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</si>
  <si>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</si>
  <si>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</si>
  <si>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</si>
  <si>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</si>
  <si>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</si>
  <si>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</si>
  <si>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</si>
  <si>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</si>
  <si>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</si>
  <si>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</si>
  <si>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</si>
  <si>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</si>
  <si>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</si>
  <si>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</si>
  <si>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</si>
  <si>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</si>
  <si>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</si>
  <si>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</si>
  <si>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</si>
  <si>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</si>
  <si>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</si>
  <si>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</si>
  <si>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</si>
  <si>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</si>
  <si>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</si>
  <si>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</si>
  <si>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</si>
  <si>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</si>
  <si>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</si>
  <si>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</si>
  <si>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</si>
  <si>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</si>
  <si>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</si>
  <si>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</si>
  <si>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</si>
  <si>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</si>
  <si>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</si>
  <si>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</si>
  <si>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</si>
  <si>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</si>
  <si>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</si>
  <si>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</si>
  <si>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</si>
  <si>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</si>
  <si>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</si>
  <si>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</si>
  <si>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</si>
  <si>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</si>
  <si>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</si>
  <si>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</si>
  <si>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</si>
  <si>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</si>
  <si>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</si>
  <si>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</si>
  <si>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</si>
  <si>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</si>
  <si>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</si>
  <si>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</si>
  <si>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</si>
  <si>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</si>
  <si>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</si>
  <si>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</si>
  <si>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</si>
  <si>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</si>
  <si>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</si>
  <si>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</si>
  <si>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</si>
  <si>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</si>
  <si>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</si>
  <si>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</si>
  <si>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</si>
  <si>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</si>
  <si>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</si>
  <si>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</si>
  <si>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</si>
  <si>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</si>
  <si>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</si>
  <si>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</si>
  <si>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</si>
  <si>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</si>
  <si>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</si>
  <si>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</si>
  <si>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</si>
  <si>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</si>
  <si>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</si>
  <si>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</si>
  <si>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</si>
  <si>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</si>
  <si>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</si>
  <si>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</si>
  <si>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</si>
  <si>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</si>
  <si>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</si>
  <si>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</si>
  <si>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</si>
  <si>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</si>
  <si>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</si>
  <si>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</si>
  <si>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</si>
  <si>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</si>
  <si>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</si>
  <si>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</si>
  <si>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</si>
  <si>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</si>
  <si>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</si>
  <si>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</si>
  <si>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</si>
  <si>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</si>
  <si>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</si>
  <si>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</si>
  <si>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</si>
  <si>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</si>
  <si>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</si>
  <si>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</si>
  <si>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</si>
  <si>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</si>
  <si>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</si>
  <si>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</si>
  <si>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</si>
  <si>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</si>
  <si>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</si>
  <si>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</si>
  <si>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</si>
  <si>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</si>
  <si>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</si>
  <si>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</si>
  <si>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</si>
  <si>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</si>
  <si>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</si>
  <si>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</si>
  <si>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</si>
  <si>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</si>
  <si>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</si>
  <si>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</si>
  <si>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</si>
  <si>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</si>
  <si>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</si>
  <si>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</si>
  <si>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</si>
  <si>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</si>
  <si>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</si>
  <si>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</si>
  <si>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</si>
  <si>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</si>
  <si>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</si>
  <si>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</si>
  <si>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</si>
  <si>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</si>
  <si>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</si>
  <si>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</si>
  <si>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</si>
  <si>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</si>
  <si>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</si>
  <si>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</si>
  <si>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</si>
  <si>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</si>
  <si>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</si>
  <si>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</si>
  <si>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</si>
  <si>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</si>
  <si>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</si>
  <si>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</si>
  <si>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</si>
  <si>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</si>
  <si>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</si>
  <si>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</si>
  <si>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</si>
  <si>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</si>
  <si>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</si>
  <si>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</si>
  <si>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</si>
  <si>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</si>
  <si>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</si>
  <si>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</si>
  <si>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</si>
  <si>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</si>
  <si>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</si>
  <si>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</si>
  <si>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</si>
  <si>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</si>
  <si>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</si>
  <si>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</si>
  <si>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</si>
  <si>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</si>
  <si>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</si>
  <si>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</si>
  <si>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</si>
  <si>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</si>
  <si>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</si>
  <si>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</si>
  <si>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</si>
  <si>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</si>
  <si>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</si>
  <si>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</si>
  <si>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</si>
  <si>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</si>
  <si>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</si>
  <si>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</si>
  <si>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</si>
  <si>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</si>
  <si>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</si>
  <si>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</si>
  <si>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</si>
  <si>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</si>
  <si>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</si>
  <si>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</si>
  <si>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</si>
  <si>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</si>
  <si>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</si>
  <si>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</si>
  <si>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</si>
  <si>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</si>
  <si>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</si>
  <si>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</si>
  <si>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</si>
  <si>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</si>
  <si>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</si>
  <si>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</si>
  <si>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</si>
  <si>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</si>
  <si>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</si>
  <si>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</si>
  <si>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</si>
  <si>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</si>
  <si>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</si>
  <si>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</si>
  <si>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</si>
  <si>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</si>
  <si>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</si>
  <si>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</si>
  <si>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</si>
  <si>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</si>
  <si>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</si>
  <si>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</si>
  <si>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</si>
  <si>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</si>
  <si>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</si>
  <si>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</si>
  <si>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</si>
  <si>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</si>
  <si>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</si>
  <si>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</si>
  <si>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</si>
  <si>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</si>
  <si>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</si>
  <si>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</si>
  <si>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</si>
  <si>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</si>
  <si>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</si>
  <si>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</si>
  <si>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</si>
  <si>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</si>
  <si>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</si>
  <si>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</si>
  <si>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</si>
  <si>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</si>
  <si>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</si>
  <si>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</si>
  <si>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</si>
  <si>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</si>
  <si>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</si>
  <si>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</si>
  <si>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</si>
  <si>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</si>
  <si>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</si>
  <si>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</si>
  <si>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</si>
  <si>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</si>
  <si>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</si>
  <si>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</si>
  <si>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</si>
  <si>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</si>
  <si>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</si>
  <si>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</si>
  <si>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</si>
  <si>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</si>
  <si>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</si>
  <si>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</si>
  <si>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</si>
  <si>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</si>
  <si>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</si>
  <si>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</si>
  <si>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</si>
  <si>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</si>
  <si>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</si>
  <si>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</si>
  <si>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</si>
  <si>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</si>
  <si>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</si>
  <si>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</si>
  <si>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</si>
  <si>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</si>
  <si>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</si>
  <si>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</si>
  <si>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</si>
  <si>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</si>
  <si>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</si>
  <si>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</si>
  <si>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</si>
  <si>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</si>
  <si>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</si>
  <si>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</si>
  <si>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</si>
  <si>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</si>
  <si>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</si>
  <si>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</si>
  <si>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</si>
  <si>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</si>
  <si>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</si>
  <si>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</si>
  <si>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</si>
  <si>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</si>
  <si>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</si>
  <si>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</si>
  <si>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</si>
  <si>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</si>
  <si>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</si>
  <si>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</si>
  <si>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</si>
  <si>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</si>
  <si>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</si>
  <si>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</si>
  <si>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</si>
  <si>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</si>
  <si>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</si>
  <si>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</si>
  <si>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</si>
  <si>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</si>
  <si>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</si>
  <si>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</si>
  <si>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</si>
  <si>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</si>
  <si>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</si>
  <si>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</si>
  <si>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</si>
  <si>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</si>
  <si>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</si>
  <si>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</si>
  <si>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</si>
  <si>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</si>
  <si>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</si>
  <si>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</si>
  <si>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</si>
  <si>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</si>
  <si>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</si>
  <si>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</si>
  <si>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</si>
  <si>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</si>
  <si>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</si>
  <si>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</si>
  <si>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</si>
  <si>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</si>
  <si>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</si>
  <si>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</si>
  <si>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</si>
  <si>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</si>
  <si>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</si>
  <si>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</si>
  <si>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</si>
  <si>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</si>
  <si>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</si>
  <si>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</si>
  <si>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</si>
  <si>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</si>
  <si>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</si>
  <si>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</si>
  <si>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</si>
  <si>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</si>
  <si>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</si>
  <si>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</si>
  <si>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</si>
  <si>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</si>
  <si>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</si>
  <si>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</si>
  <si>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</si>
  <si>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</si>
  <si>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</si>
  <si>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</si>
  <si>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</si>
  <si>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</si>
  <si>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</si>
  <si>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</si>
  <si>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</si>
  <si>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</si>
  <si>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</si>
  <si>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</si>
  <si>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</si>
  <si>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</si>
  <si>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</si>
  <si>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</si>
  <si>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</si>
  <si>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</si>
  <si>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</si>
  <si>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</si>
  <si>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</si>
  <si>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</si>
  <si>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</si>
  <si>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</si>
  <si>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</si>
  <si>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</si>
  <si>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</si>
  <si>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</si>
  <si>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</si>
  <si>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</si>
  <si>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</si>
  <si>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</si>
  <si>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</si>
  <si>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</si>
  <si>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</si>
  <si>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</si>
  <si>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</si>
  <si>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</si>
  <si>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</si>
  <si>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</si>
  <si>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</si>
  <si>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</si>
  <si>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</si>
  <si>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</si>
  <si>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</si>
  <si>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</si>
  <si>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</si>
  <si>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</si>
  <si>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</si>
  <si>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</si>
  <si>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</si>
  <si>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</si>
  <si>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</si>
  <si>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</si>
  <si>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</si>
  <si>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</si>
  <si>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</si>
  <si>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</si>
  <si>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</si>
  <si>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</si>
  <si>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</si>
  <si>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</si>
  <si>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</si>
  <si>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</si>
  <si>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</si>
  <si>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</si>
  <si>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</si>
  <si>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</si>
  <si>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</si>
  <si>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</si>
  <si>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</si>
  <si>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</si>
  <si>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</si>
  <si>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</si>
  <si>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</si>
  <si>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</si>
  <si>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</si>
  <si>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</si>
  <si>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</si>
  <si>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</si>
  <si>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</si>
  <si>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</si>
  <si>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</si>
  <si>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</si>
  <si>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</si>
  <si>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</si>
  <si>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</si>
  <si>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</si>
  <si>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</si>
  <si>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</si>
  <si>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</si>
  <si>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</si>
  <si>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</si>
  <si>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</si>
  <si>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</si>
  <si>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</si>
  <si>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</si>
  <si>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</si>
  <si>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</si>
  <si>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</si>
  <si>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</si>
  <si>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</si>
  <si>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</si>
  <si>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</si>
  <si>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</si>
  <si>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</si>
  <si>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</si>
  <si>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</si>
  <si>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</si>
  <si>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</si>
  <si>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</si>
  <si>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</si>
  <si>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</si>
  <si>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</si>
  <si>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</si>
  <si>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</si>
  <si>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</si>
  <si>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</si>
  <si>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</si>
  <si>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</si>
  <si>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</si>
  <si>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</si>
  <si>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</si>
  <si>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</si>
  <si>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</si>
  <si>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</si>
  <si>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</si>
  <si>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</si>
  <si>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</si>
  <si>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</si>
  <si>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</si>
  <si>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</si>
  <si>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</si>
  <si>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</si>
  <si>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</si>
  <si>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</si>
  <si>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</si>
  <si>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</si>
  <si>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</si>
  <si>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</si>
  <si>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</si>
  <si>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</si>
  <si>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</si>
  <si>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</si>
  <si>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</si>
  <si>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</si>
  <si>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</si>
  <si>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</si>
  <si>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</si>
  <si>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</si>
  <si>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</si>
  <si>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</si>
  <si>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</si>
  <si>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</si>
  <si>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</si>
  <si>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</si>
  <si>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</si>
  <si>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</si>
  <si>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</si>
  <si>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</si>
  <si>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</si>
  <si>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</si>
  <si>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</si>
  <si>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</si>
  <si>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</si>
  <si>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</si>
  <si>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</si>
  <si>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</si>
  <si>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</si>
  <si>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</si>
  <si>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</si>
  <si>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</si>
  <si>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</si>
  <si>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</si>
  <si>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</si>
  <si>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</si>
  <si>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</si>
  <si>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</si>
  <si>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</si>
  <si>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</si>
  <si>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</si>
  <si>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</si>
  <si>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</si>
  <si>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</si>
  <si>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</si>
  <si>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</si>
  <si>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</si>
  <si>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</si>
  <si>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</si>
  <si>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</si>
  <si>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</si>
  <si>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</si>
  <si>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</si>
  <si>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</si>
  <si>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</si>
  <si>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</si>
  <si>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</si>
  <si>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</si>
  <si>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</si>
  <si>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</si>
  <si>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</si>
  <si>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</si>
  <si>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</si>
  <si>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</si>
  <si>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</si>
  <si>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</si>
  <si>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</si>
  <si>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</si>
  <si>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</si>
  <si>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</si>
  <si>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</si>
  <si>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</si>
  <si>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</si>
  <si>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</si>
  <si>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</si>
  <si>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</si>
  <si>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</si>
  <si>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</si>
  <si>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</si>
  <si>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</si>
  <si>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</si>
  <si>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</si>
  <si>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</si>
  <si>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</si>
  <si>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</si>
  <si>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</si>
  <si>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</si>
  <si>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</si>
  <si>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</si>
  <si>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</si>
  <si>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</si>
  <si>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</si>
  <si>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</si>
  <si>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</si>
  <si>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</si>
  <si>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</si>
  <si>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</si>
  <si>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</si>
  <si>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</si>
  <si>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</si>
  <si>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</si>
  <si>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</si>
  <si>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</si>
  <si>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</si>
  <si>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</si>
  <si>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</si>
  <si>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</si>
  <si>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</si>
  <si>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</si>
  <si>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</si>
  <si>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</si>
  <si>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</si>
  <si>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</si>
  <si>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</si>
  <si>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</si>
  <si>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</si>
  <si>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</si>
  <si>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</si>
  <si>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</si>
  <si>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</si>
  <si>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</si>
  <si>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</si>
  <si>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</si>
  <si>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</si>
  <si>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</si>
  <si>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</si>
  <si>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</si>
  <si>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</si>
  <si>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</si>
  <si>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</si>
  <si>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</si>
  <si>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</si>
  <si>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</si>
  <si>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</si>
  <si>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</si>
  <si>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</si>
  <si>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</si>
  <si>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</si>
  <si>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</si>
  <si>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</si>
  <si>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</si>
  <si>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</si>
  <si>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</si>
  <si>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</si>
  <si>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</si>
  <si>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</si>
  <si>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</si>
  <si>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</si>
  <si>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</si>
  <si>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</si>
  <si>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</si>
  <si>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</si>
  <si>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</si>
  <si>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</si>
  <si>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</si>
  <si>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</si>
  <si>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</si>
  <si>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</si>
  <si>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</si>
  <si>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</si>
  <si>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</si>
  <si>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</si>
  <si>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</si>
  <si>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</si>
  <si>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</si>
  <si>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</si>
  <si>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</si>
  <si>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</si>
  <si>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</si>
  <si>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</si>
  <si>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</si>
  <si>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</si>
  <si>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</si>
  <si>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</si>
  <si>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</si>
  <si>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</si>
  <si>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</si>
  <si>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</si>
  <si>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</si>
  <si>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</si>
  <si>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</si>
  <si>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</si>
  <si>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</si>
  <si>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</si>
  <si>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</si>
  <si>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</si>
  <si>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</si>
  <si>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</si>
  <si>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</si>
  <si>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</si>
  <si>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</si>
  <si>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</si>
  <si>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</si>
  <si>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</si>
  <si>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</si>
  <si>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</si>
  <si>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</si>
  <si>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</si>
  <si>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</si>
  <si>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</si>
  <si>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</si>
  <si>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</si>
  <si>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</si>
  <si>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</si>
  <si>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</si>
  <si>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</si>
  <si>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</si>
  <si>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</si>
  <si>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</si>
  <si>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</si>
  <si>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</si>
  <si>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</si>
  <si>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</si>
  <si>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</si>
  <si>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</si>
  <si>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</si>
  <si>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</si>
  <si>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</si>
  <si>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</si>
  <si>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</si>
  <si>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</si>
  <si>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</si>
  <si>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</si>
  <si>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</si>
  <si>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</si>
  <si>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</si>
  <si>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</si>
  <si>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</si>
  <si>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</si>
  <si>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</si>
  <si>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</si>
  <si>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</si>
  <si>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</si>
  <si>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</si>
  <si>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</si>
  <si>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</si>
  <si>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</si>
  <si>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</si>
  <si>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</si>
  <si>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</si>
  <si>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</si>
  <si>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</si>
  <si>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</si>
  <si>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</si>
  <si>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</si>
  <si>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</si>
  <si>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</si>
  <si>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</si>
  <si>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</si>
  <si>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</si>
  <si>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</si>
  <si>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</si>
  <si>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</si>
  <si>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</si>
  <si>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</si>
  <si>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</si>
  <si>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</si>
  <si>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</si>
  <si>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</si>
  <si>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</si>
  <si>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</si>
  <si>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</si>
  <si>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</si>
  <si>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</si>
  <si>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</si>
  <si>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</si>
  <si>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</si>
  <si>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</si>
  <si>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</si>
  <si>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</si>
  <si>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</si>
  <si>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</si>
  <si>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</si>
  <si>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</si>
  <si>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</si>
  <si>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</si>
  <si>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</si>
  <si>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</si>
  <si>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</si>
  <si>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</si>
  <si>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</si>
  <si>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</si>
  <si>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</si>
  <si>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</si>
  <si>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</si>
  <si>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</si>
  <si>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</si>
  <si>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</si>
  <si>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</si>
  <si>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</si>
  <si>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</si>
  <si>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</si>
  <si>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</si>
  <si>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</si>
  <si>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</si>
  <si>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</si>
  <si>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</si>
  <si>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</si>
  <si>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</si>
  <si>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</si>
  <si>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</si>
  <si>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</si>
  <si>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</si>
  <si>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</si>
  <si>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</si>
  <si>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</si>
  <si>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</si>
  <si>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</si>
  <si>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</si>
  <si>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</si>
  <si>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</si>
  <si>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</si>
  <si>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</si>
  <si>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</si>
  <si>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</si>
  <si>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</si>
  <si>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</si>
  <si>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</si>
  <si>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</si>
  <si>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</si>
  <si>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</si>
  <si>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</si>
  <si>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</si>
  <si>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</si>
  <si>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</si>
  <si>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</si>
  <si>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</si>
  <si>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</si>
  <si>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</si>
  <si>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</si>
  <si>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</si>
  <si>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</si>
  <si>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</si>
  <si>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</si>
  <si>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</si>
  <si>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</si>
  <si>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</si>
  <si>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</si>
  <si>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</si>
  <si>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</si>
  <si>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</si>
  <si>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</si>
  <si>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</si>
  <si>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</si>
  <si>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</si>
  <si>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</si>
  <si>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</si>
  <si>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</si>
  <si>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</si>
  <si>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</si>
  <si>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</si>
  <si>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</si>
  <si>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</si>
  <si>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</si>
  <si>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</si>
  <si>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</si>
  <si>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</si>
  <si>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</si>
  <si>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</si>
  <si>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</si>
  <si>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</si>
  <si>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</si>
  <si>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</si>
  <si>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</si>
  <si>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</si>
  <si>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</si>
  <si>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</si>
  <si>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</si>
  <si>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</si>
  <si>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</si>
  <si>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</si>
  <si>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</si>
  <si>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</si>
  <si>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</si>
  <si>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</si>
  <si>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</si>
  <si>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</si>
  <si>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</si>
  <si>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</si>
  <si>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</si>
  <si>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</si>
  <si>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</si>
  <si>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</si>
  <si>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</si>
  <si>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</si>
  <si>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</si>
  <si>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</si>
  <si>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</si>
  <si>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</si>
  <si>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</si>
  <si>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</si>
  <si>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</si>
  <si>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</si>
  <si>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</si>
  <si>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</si>
  <si>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</si>
  <si>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</si>
  <si>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</si>
  <si>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</si>
  <si>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</si>
  <si>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</si>
  <si>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</si>
  <si>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</si>
  <si>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</si>
  <si>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</si>
  <si>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</si>
  <si>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</si>
  <si>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</si>
  <si>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</si>
  <si>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</si>
  <si>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</si>
  <si>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</si>
  <si>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</si>
  <si>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</si>
  <si>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</si>
  <si>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</si>
  <si>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</si>
  <si>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</si>
  <si>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</si>
  <si>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</si>
  <si>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</si>
  <si>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</si>
  <si>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</si>
  <si>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</si>
  <si>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</si>
  <si>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</si>
  <si>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</si>
  <si>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</si>
  <si>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</si>
  <si>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</si>
  <si>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</si>
  <si>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</si>
  <si>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</si>
  <si>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</si>
  <si>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</si>
  <si>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</si>
  <si>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</si>
  <si>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</si>
  <si>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</si>
  <si>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</si>
  <si>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</si>
  <si>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</si>
  <si>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</si>
  <si>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</si>
  <si>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</si>
  <si>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</si>
  <si>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</si>
  <si>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</si>
  <si>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</si>
  <si>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</si>
  <si>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</si>
  <si>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</si>
  <si>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</si>
  <si>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</si>
  <si>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</si>
  <si>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</si>
  <si>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</si>
  <si>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</si>
  <si>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</si>
  <si>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</si>
  <si>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</si>
  <si>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</si>
  <si>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</si>
  <si>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</si>
  <si>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</si>
  <si>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</si>
  <si>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</si>
  <si>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</si>
  <si>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</si>
  <si>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</si>
  <si>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</si>
  <si>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</si>
  <si>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</si>
  <si>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</si>
  <si>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</si>
  <si>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</si>
  <si>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</si>
  <si>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</si>
  <si>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</si>
  <si>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</si>
  <si>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</si>
  <si>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</si>
  <si>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</si>
  <si>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</si>
  <si>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</si>
  <si>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</si>
  <si>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</si>
  <si>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</si>
  <si>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</si>
  <si>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</si>
  <si>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</si>
  <si>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</si>
  <si>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</si>
  <si>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</si>
  <si>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</si>
  <si>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</si>
  <si>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</si>
  <si>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</si>
  <si>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</si>
  <si>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</si>
  <si>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</si>
  <si>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</si>
  <si>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</si>
  <si>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</si>
  <si>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</si>
  <si>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</si>
  <si>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</si>
  <si>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</si>
  <si>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</si>
  <si>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</si>
  <si>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</si>
  <si>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</si>
  <si>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</si>
  <si>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</si>
  <si>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</si>
  <si>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</si>
  <si>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</si>
  <si>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</si>
  <si>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</si>
  <si>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</si>
  <si>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</si>
  <si>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</si>
  <si>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</si>
  <si>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</si>
  <si>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</si>
  <si>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</si>
  <si>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</si>
  <si>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</si>
  <si>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</si>
  <si>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</si>
  <si>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</si>
  <si>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</si>
  <si>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</si>
  <si>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</si>
  <si>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</si>
  <si>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</si>
  <si>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</si>
  <si>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</si>
  <si>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</si>
  <si>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</si>
  <si>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</si>
  <si>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</si>
  <si>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</si>
  <si>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</si>
  <si>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</si>
  <si>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</si>
  <si>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</si>
  <si>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</si>
  <si>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</si>
  <si>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</si>
  <si>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</si>
  <si>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</si>
  <si>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</si>
  <si>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</si>
  <si>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</si>
  <si>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</si>
  <si>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</si>
  <si>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</si>
  <si>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</si>
  <si>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</si>
  <si>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</si>
  <si>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</si>
  <si>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</si>
  <si>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</si>
  <si>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</si>
  <si>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</si>
  <si>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</si>
  <si>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</si>
  <si>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</si>
  <si>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</si>
  <si>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</si>
  <si>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</si>
  <si>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</si>
  <si>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</si>
  <si>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</si>
  <si>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</si>
  <si>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</si>
  <si>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</si>
  <si>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</si>
  <si>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</si>
  <si>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</si>
  <si>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</si>
  <si>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</si>
  <si>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</si>
  <si>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</si>
  <si>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</si>
  <si>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</si>
  <si>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</si>
  <si>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</si>
  <si>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</si>
  <si>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</si>
  <si>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</si>
  <si>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</si>
  <si>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</si>
  <si>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</si>
  <si>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</si>
  <si>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</si>
  <si>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</si>
  <si>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</si>
  <si>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</si>
  <si>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</si>
  <si>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</si>
  <si>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</si>
  <si>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</si>
  <si>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</si>
  <si>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</si>
  <si>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</si>
  <si>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</si>
  <si>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</si>
  <si>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</si>
  <si>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</si>
  <si>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</si>
  <si>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</si>
  <si>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</si>
  <si>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</si>
  <si>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</si>
  <si>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</si>
  <si>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</si>
  <si>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</si>
  <si>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</si>
  <si>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</si>
  <si>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</si>
  <si>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</si>
  <si>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</si>
  <si>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</si>
  <si>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</si>
  <si>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</si>
  <si>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</si>
  <si>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</si>
  <si>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</si>
  <si>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</si>
  <si>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</si>
  <si>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</si>
  <si>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</si>
  <si>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</si>
  <si>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</si>
  <si>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</si>
  <si>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</si>
  <si>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</si>
  <si>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</si>
  <si>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</si>
  <si>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</si>
  <si>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</si>
  <si>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</si>
  <si>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</si>
  <si>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</si>
  <si>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</si>
  <si>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</si>
  <si>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</si>
  <si>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</si>
  <si>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</si>
  <si>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</si>
  <si>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</si>
  <si>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</si>
  <si>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</si>
  <si>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</si>
  <si>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</si>
  <si>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</si>
  <si>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</si>
  <si>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</si>
  <si>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</si>
  <si>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</si>
  <si>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</si>
  <si>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</si>
  <si>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</si>
  <si>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</si>
  <si>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</si>
  <si>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</si>
  <si>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</si>
  <si>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</si>
  <si>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</si>
  <si>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</si>
  <si>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</si>
  <si>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</si>
  <si>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</si>
  <si>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</si>
  <si>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</si>
  <si>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</si>
  <si>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</si>
  <si>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</si>
  <si>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</si>
  <si>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</si>
  <si>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</si>
  <si>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</si>
  <si>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</si>
  <si>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</si>
  <si>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</si>
  <si>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</si>
  <si>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</si>
  <si>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</si>
  <si>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</si>
  <si>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</si>
  <si>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</si>
  <si>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</si>
  <si>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</si>
  <si>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</si>
  <si>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</si>
  <si>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</si>
  <si>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</si>
  <si>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</si>
  <si>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</si>
  <si>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</si>
  <si>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</si>
  <si>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</si>
  <si>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</si>
  <si>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</si>
  <si>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</si>
  <si>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</si>
  <si>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</si>
  <si>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</si>
  <si>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</si>
  <si>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</si>
  <si>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</si>
  <si>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</si>
  <si>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</si>
  <si>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</si>
  <si>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</si>
  <si>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</si>
  <si>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</si>
  <si>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</si>
  <si>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</si>
  <si>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</si>
  <si>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</si>
  <si>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</si>
  <si>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</si>
  <si>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</si>
  <si>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</si>
  <si>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</si>
  <si>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</si>
  <si>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</si>
  <si>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</si>
  <si>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</si>
  <si>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</si>
  <si>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</si>
  <si>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</si>
  <si>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</si>
  <si>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</si>
  <si>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</si>
  <si>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</si>
  <si>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</si>
  <si>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</si>
  <si>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</si>
  <si>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</si>
  <si>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</si>
  <si>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</si>
  <si>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</si>
  <si>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</si>
  <si>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</si>
  <si>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</si>
  <si>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</si>
  <si>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</si>
  <si>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</si>
  <si>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</si>
  <si>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</si>
  <si>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</si>
  <si>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</si>
  <si>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</si>
  <si>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</si>
  <si>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</si>
  <si>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</si>
  <si>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</si>
  <si>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</si>
  <si>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</si>
  <si>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</si>
  <si>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</si>
  <si>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</si>
  <si>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</si>
  <si>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</si>
  <si>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</si>
  <si>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</si>
  <si>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</si>
  <si>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</si>
  <si>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</si>
  <si>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</si>
  <si>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</si>
  <si>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</si>
  <si>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</si>
  <si>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</si>
  <si>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</si>
  <si>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</si>
  <si>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</si>
  <si>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</si>
  <si>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</si>
  <si>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</si>
  <si>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</si>
  <si>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</si>
  <si>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</si>
  <si>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</si>
  <si>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</si>
  <si>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</si>
  <si>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</si>
  <si>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</si>
  <si>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</si>
  <si>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</si>
  <si>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</si>
  <si>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</si>
  <si>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</si>
  <si>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</si>
  <si>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</si>
  <si>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</si>
  <si>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</si>
  <si>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</si>
  <si>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</si>
  <si>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</si>
  <si>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</si>
  <si>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</si>
  <si>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</si>
  <si>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</si>
  <si>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</si>
  <si>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</si>
  <si>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</si>
  <si>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</si>
  <si>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</si>
  <si>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</si>
  <si>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</si>
  <si>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</si>
  <si>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</si>
  <si>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</si>
  <si>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</si>
  <si>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</si>
  <si>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</si>
  <si>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</si>
  <si>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</si>
  <si>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</si>
  <si>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</si>
  <si>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</si>
  <si>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</si>
  <si>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</si>
  <si>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</si>
  <si>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</si>
  <si>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</si>
  <si>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</si>
  <si>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</si>
  <si>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</si>
  <si>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</si>
  <si>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</si>
  <si>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</si>
  <si>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</si>
  <si>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</si>
  <si>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</si>
  <si>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</si>
  <si>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</si>
  <si>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</si>
  <si>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</si>
  <si>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</si>
  <si>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</si>
  <si>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</si>
  <si>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</si>
  <si>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</si>
  <si>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</si>
  <si>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</si>
  <si>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</si>
  <si>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</si>
  <si>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</si>
  <si>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</si>
  <si>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</si>
  <si>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</si>
  <si>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</si>
  <si>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</si>
  <si>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</si>
  <si>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</si>
  <si>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</si>
  <si>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</si>
  <si>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</si>
  <si>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</si>
  <si>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</si>
  <si>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</si>
  <si>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</si>
  <si>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</si>
  <si>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</si>
  <si>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</si>
  <si>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</si>
  <si>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</si>
  <si>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</si>
  <si>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</si>
  <si>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</si>
  <si>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</si>
  <si>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</si>
  <si>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</si>
  <si>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</si>
  <si>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</si>
  <si>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</si>
  <si>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</si>
  <si>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</si>
  <si>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</si>
  <si>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</si>
  <si>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</si>
  <si>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</si>
  <si>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</si>
  <si>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</si>
  <si>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</si>
  <si>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</si>
  <si>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</si>
  <si>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</si>
  <si>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</si>
  <si>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</si>
  <si>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</si>
  <si>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</si>
  <si>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</si>
  <si>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</si>
  <si>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</si>
  <si>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</si>
  <si>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</si>
  <si>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</si>
  <si>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</si>
  <si>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</si>
  <si>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</si>
  <si>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</si>
  <si>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</si>
  <si>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</si>
  <si>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</si>
  <si>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</si>
  <si>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</si>
  <si>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</si>
  <si>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</si>
  <si>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</si>
  <si>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</si>
  <si>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</si>
  <si>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</si>
  <si>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</si>
  <si>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</si>
  <si>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</si>
  <si>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</si>
  <si>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</si>
  <si>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</si>
  <si>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</si>
  <si>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</si>
  <si>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</si>
  <si>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</si>
  <si>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</si>
  <si>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</si>
  <si>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</si>
  <si>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</si>
  <si>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</si>
  <si>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</si>
  <si>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</si>
  <si>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</si>
  <si>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</si>
  <si>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</si>
  <si>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</si>
  <si>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</si>
  <si>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</si>
  <si>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</si>
  <si>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</si>
  <si>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</si>
  <si>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</si>
  <si>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</si>
  <si>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</si>
  <si>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</si>
  <si>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</si>
  <si>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</si>
  <si>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</si>
  <si>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</si>
  <si>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</si>
  <si>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</si>
  <si>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</si>
  <si>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</si>
  <si>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</si>
  <si>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</si>
  <si>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</si>
  <si>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</si>
  <si>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</si>
  <si>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</si>
  <si>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</si>
  <si>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</si>
  <si>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</si>
  <si>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</si>
  <si>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</si>
  <si>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</si>
  <si>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</si>
  <si>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</si>
  <si>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</si>
  <si>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</si>
  <si>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</si>
  <si>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</si>
  <si>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</si>
  <si>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</si>
  <si>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</si>
  <si>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</si>
  <si>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</si>
  <si>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</si>
  <si>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</si>
  <si>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</si>
  <si>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</si>
  <si>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</si>
  <si>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</si>
  <si>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</si>
  <si>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</si>
  <si>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</si>
  <si>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</si>
  <si>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</si>
  <si>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</si>
  <si>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</si>
  <si>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</si>
  <si>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</si>
  <si>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</si>
  <si>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</si>
  <si>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</si>
  <si>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</si>
  <si>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</si>
  <si>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</si>
  <si>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</si>
  <si>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</si>
  <si>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</si>
  <si>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</si>
  <si>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</si>
  <si>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</si>
  <si>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</si>
  <si>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</si>
  <si>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</si>
  <si>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</si>
  <si>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</si>
  <si>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</si>
  <si>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</si>
  <si>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</si>
  <si>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</si>
  <si>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</si>
  <si>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</si>
  <si>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</si>
  <si>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</si>
  <si>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</si>
  <si>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</si>
  <si>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</si>
  <si>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</si>
  <si>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</si>
  <si>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</si>
  <si>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</si>
  <si>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</si>
  <si>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</si>
  <si>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</si>
  <si>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</si>
  <si>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</si>
  <si>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</si>
  <si>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</si>
  <si>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</si>
  <si>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</si>
  <si>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</si>
  <si>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</si>
  <si>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</si>
  <si>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</si>
  <si>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</si>
  <si>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</si>
  <si>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</si>
  <si>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</si>
  <si>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</si>
  <si>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</si>
  <si>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</si>
  <si>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</si>
  <si>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</si>
  <si>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</si>
  <si>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</si>
  <si>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</si>
  <si>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</si>
  <si>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</si>
  <si>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</si>
  <si>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</si>
  <si>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</si>
  <si>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</si>
  <si>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</si>
  <si>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</si>
  <si>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</si>
  <si>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</si>
  <si>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</si>
  <si>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</si>
  <si>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</si>
  <si>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</si>
  <si>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</si>
  <si>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</si>
  <si>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</si>
  <si>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</si>
  <si>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</si>
  <si>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</si>
  <si>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</si>
  <si>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</si>
  <si>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</si>
  <si>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</si>
  <si>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</si>
  <si>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</si>
  <si>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</si>
  <si>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</si>
  <si>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</si>
  <si>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</si>
  <si>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</si>
  <si>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</si>
  <si>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</si>
  <si>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</si>
  <si>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</si>
  <si>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</si>
  <si>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</si>
  <si>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</si>
  <si>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</si>
  <si>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</si>
  <si>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</si>
  <si>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</si>
  <si>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</si>
  <si>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</si>
  <si>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</si>
  <si>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</si>
  <si>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</si>
  <si>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</si>
  <si>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</si>
  <si>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</si>
  <si>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</si>
  <si>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</si>
  <si>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</si>
  <si>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</si>
  <si>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</si>
  <si>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</si>
  <si>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</si>
  <si>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</si>
  <si>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</si>
  <si>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</si>
  <si>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</si>
  <si>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</si>
  <si>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</si>
  <si>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</si>
  <si>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</si>
  <si>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</si>
  <si>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</si>
  <si>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</si>
  <si>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</si>
  <si>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</si>
  <si>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</si>
  <si>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</si>
  <si>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</si>
  <si>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</si>
  <si>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</si>
  <si>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</si>
  <si>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</si>
  <si>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</si>
  <si>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</si>
  <si>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</si>
  <si>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</si>
  <si>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</si>
  <si>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</si>
  <si>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</si>
  <si>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</si>
  <si>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</si>
  <si>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</si>
  <si>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</si>
  <si>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</si>
  <si>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</si>
  <si>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</si>
  <si>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</si>
  <si>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</si>
  <si>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</si>
  <si>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</si>
  <si>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</si>
  <si>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</si>
  <si>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</si>
  <si>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</si>
  <si>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</si>
  <si>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</si>
  <si>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</si>
  <si>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</si>
  <si>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</si>
  <si>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</si>
  <si>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</si>
  <si>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</si>
  <si>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</si>
  <si>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</si>
  <si>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</si>
  <si>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</si>
  <si>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</si>
  <si>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</si>
  <si>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</si>
  <si>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</si>
  <si>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</si>
  <si>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</si>
  <si>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</si>
  <si>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</si>
  <si>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</si>
  <si>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</si>
  <si>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</si>
  <si>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</si>
  <si>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</si>
  <si>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</si>
  <si>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</si>
  <si>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</si>
  <si>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</si>
  <si>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</si>
  <si>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</si>
  <si>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</si>
  <si>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</si>
  <si>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</si>
  <si>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</si>
  <si>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</si>
  <si>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</si>
  <si>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</si>
  <si>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</si>
  <si>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</si>
  <si>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</si>
  <si>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</si>
  <si>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</si>
  <si>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</si>
  <si>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</si>
  <si>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</si>
  <si>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</si>
  <si>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</si>
  <si>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</si>
  <si>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</si>
  <si>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</si>
  <si>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</si>
  <si>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</si>
  <si>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</si>
  <si>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</si>
  <si>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</si>
  <si>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</si>
  <si>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</si>
  <si>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</si>
  <si>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</si>
  <si>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</si>
  <si>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</si>
  <si>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</si>
  <si>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</si>
  <si>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</si>
  <si>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</si>
  <si>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</si>
  <si>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</si>
  <si>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</si>
  <si>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</si>
  <si>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</si>
  <si>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</si>
  <si>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</si>
  <si>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</si>
  <si>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</si>
  <si>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</si>
  <si>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</si>
  <si>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</si>
  <si>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</si>
  <si>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</si>
  <si>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</si>
  <si>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</si>
  <si>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</si>
  <si>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</si>
  <si>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</si>
  <si>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</si>
  <si>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</si>
  <si>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</si>
  <si>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</si>
  <si>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</si>
  <si>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</si>
  <si>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</si>
  <si>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</si>
  <si>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</si>
  <si>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</si>
  <si>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</si>
  <si>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</si>
  <si>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</si>
  <si>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</si>
  <si>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</si>
  <si>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</si>
  <si>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</si>
  <si>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</si>
  <si>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</si>
  <si>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</si>
  <si>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</si>
  <si>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</si>
  <si>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</si>
  <si>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</si>
  <si>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</si>
  <si>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</si>
  <si>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</si>
  <si>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</si>
  <si>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</si>
  <si>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</si>
  <si>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</si>
  <si>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</si>
  <si>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</si>
  <si>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</si>
  <si>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</si>
  <si>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</si>
  <si>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</si>
  <si>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</si>
  <si>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</si>
  <si>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</si>
  <si>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</si>
  <si>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</si>
  <si>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</si>
  <si>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</si>
  <si>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</si>
  <si>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</si>
  <si>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</si>
  <si>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</si>
  <si>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</si>
  <si>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</si>
  <si>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</si>
  <si>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</si>
  <si>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</si>
  <si>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</si>
  <si>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</si>
  <si>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</si>
  <si>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</si>
  <si>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</si>
  <si>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</si>
  <si>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</si>
  <si>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</si>
  <si>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</si>
  <si>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</si>
  <si>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</si>
  <si>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</si>
  <si>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</si>
  <si>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</si>
  <si>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</si>
  <si>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</si>
  <si>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</si>
  <si>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</si>
  <si>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</si>
  <si>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</si>
  <si>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</si>
  <si>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</si>
  <si>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</si>
  <si>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</si>
  <si>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</si>
  <si>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</si>
  <si>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</si>
  <si>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</si>
  <si>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</si>
  <si>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</si>
  <si>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</si>
  <si>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</si>
  <si>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</si>
  <si>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</si>
  <si>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</si>
  <si>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</si>
  <si>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</si>
  <si>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</si>
  <si>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</si>
  <si>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</si>
  <si>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</si>
  <si>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</si>
  <si>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</si>
  <si>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</si>
  <si>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</si>
  <si>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</si>
  <si>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</si>
  <si>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</si>
  <si>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</si>
  <si>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</si>
  <si>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</si>
  <si>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</si>
  <si>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</si>
  <si>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</si>
  <si>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</si>
  <si>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</si>
  <si>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</si>
  <si>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</si>
  <si>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</si>
  <si>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</si>
  <si>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</si>
  <si>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</si>
  <si>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</si>
  <si>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</si>
  <si>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</si>
  <si>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</si>
  <si>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</si>
  <si>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</si>
  <si>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</si>
  <si>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</si>
  <si>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</si>
  <si>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</si>
  <si>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</si>
  <si>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</si>
  <si>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</si>
  <si>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</si>
  <si>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</si>
  <si>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</si>
  <si>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</si>
  <si>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</si>
  <si>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</si>
  <si>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</si>
  <si>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</si>
  <si>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</si>
  <si>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</si>
  <si>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</si>
  <si>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</si>
  <si>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</si>
  <si>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</si>
  <si>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</si>
  <si>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</si>
  <si>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</si>
  <si>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</si>
  <si>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</si>
  <si>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</si>
  <si>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</si>
  <si>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</si>
  <si>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</si>
  <si>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</si>
  <si>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</si>
  <si>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</si>
  <si>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</si>
  <si>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</si>
  <si>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</si>
  <si>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</si>
  <si>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</si>
  <si>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</si>
  <si>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</si>
  <si>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</si>
  <si>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</si>
  <si>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</si>
  <si>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</si>
  <si>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</si>
  <si>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</si>
  <si>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</si>
  <si>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</si>
  <si>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</si>
  <si>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</si>
  <si>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</si>
  <si>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</si>
  <si>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</si>
  <si>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</si>
  <si>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</si>
  <si>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</si>
  <si>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</si>
  <si>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</si>
  <si>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</si>
  <si>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</si>
  <si>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</si>
  <si>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</si>
  <si>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</si>
  <si>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</si>
  <si>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</si>
  <si>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</si>
  <si>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</si>
  <si>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</si>
  <si>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</si>
  <si>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</si>
  <si>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</si>
  <si>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</si>
  <si>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</si>
  <si>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</si>
  <si>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</si>
  <si>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</si>
  <si>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</si>
  <si>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</si>
  <si>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</si>
  <si>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</si>
  <si>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</si>
  <si>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</si>
  <si>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</si>
  <si>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</si>
  <si>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</si>
  <si>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</si>
  <si>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</si>
  <si>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</si>
  <si>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</si>
  <si>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</si>
  <si>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</si>
  <si>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</si>
  <si>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</si>
  <si>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</si>
  <si>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</si>
  <si>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</si>
  <si>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</si>
  <si>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</si>
  <si>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</si>
  <si>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</si>
  <si>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</si>
  <si>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</si>
  <si>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</si>
  <si>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</si>
  <si>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</si>
  <si>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</si>
  <si>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</si>
  <si>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</si>
  <si>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</si>
  <si>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</si>
  <si>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</si>
  <si>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</si>
  <si>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</si>
  <si>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</si>
  <si>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</si>
  <si>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</si>
  <si>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</si>
  <si>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</si>
  <si>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</si>
  <si>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</si>
  <si>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</si>
  <si>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</si>
  <si>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</si>
  <si>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</si>
  <si>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</si>
  <si>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</si>
  <si>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</si>
  <si>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</si>
  <si>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</si>
  <si>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</si>
  <si>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</si>
  <si>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</si>
  <si>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</si>
  <si>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</si>
  <si>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</si>
  <si>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</si>
  <si>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</si>
  <si>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</si>
  <si>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</si>
  <si>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</si>
  <si>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</si>
  <si>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</si>
  <si>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</si>
  <si>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</si>
  <si>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</si>
  <si>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</si>
  <si>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</si>
  <si>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</si>
  <si>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</si>
  <si>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</si>
  <si>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</si>
  <si>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</si>
  <si>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</si>
  <si>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</si>
  <si>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</si>
  <si>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</si>
  <si>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</si>
  <si>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</si>
  <si>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</si>
  <si>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</si>
  <si>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</si>
  <si>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</si>
  <si>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</si>
  <si>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</si>
  <si>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</si>
  <si>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</si>
  <si>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</si>
  <si>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</si>
  <si>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</si>
  <si>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</si>
  <si>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</si>
  <si>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</si>
  <si>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</si>
  <si>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</si>
  <si>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</si>
  <si>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</si>
  <si>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</si>
  <si>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</si>
  <si>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</si>
  <si>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</si>
  <si>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</si>
  <si>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</si>
  <si>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</si>
  <si>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</si>
  <si>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</si>
  <si>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</si>
  <si>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</si>
  <si>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</si>
  <si>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</si>
  <si>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</si>
  <si>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</si>
  <si>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</si>
  <si>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</si>
  <si>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</si>
  <si>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</si>
  <si>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</si>
  <si>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</si>
  <si>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</si>
  <si>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</si>
  <si>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</si>
  <si>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</si>
  <si>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</si>
  <si>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</si>
  <si>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</si>
  <si>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</si>
  <si>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</si>
  <si>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</si>
  <si>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</si>
  <si>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</si>
  <si>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</si>
  <si>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</si>
  <si>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</si>
  <si>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</si>
  <si>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</si>
  <si>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</si>
  <si>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</si>
  <si>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</si>
  <si>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</si>
  <si>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</si>
  <si>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</si>
  <si>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</si>
  <si>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</si>
  <si>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</si>
  <si>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</si>
  <si>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</si>
  <si>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</si>
  <si>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</si>
  <si>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</si>
  <si>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</si>
  <si>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</si>
  <si>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</si>
  <si>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</si>
  <si>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</si>
  <si>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</si>
  <si>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</si>
  <si>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</si>
  <si>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</si>
  <si>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</si>
  <si>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</si>
  <si>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</si>
  <si>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</si>
  <si>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</si>
  <si>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</si>
  <si>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</si>
  <si>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</si>
  <si>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</si>
  <si>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</si>
  <si>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</si>
  <si>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</si>
  <si>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</si>
  <si>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</si>
  <si>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</si>
  <si>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</si>
  <si>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</si>
  <si>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</si>
  <si>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</si>
  <si>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</si>
  <si>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</si>
  <si>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</si>
  <si>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</si>
  <si>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</si>
  <si>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</si>
  <si>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</si>
  <si>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</si>
  <si>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</si>
  <si>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</si>
  <si>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</si>
  <si>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</si>
  <si>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</si>
  <si>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</si>
  <si>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</si>
  <si>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</si>
  <si>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</si>
  <si>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</si>
  <si>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</si>
  <si>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</si>
  <si>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</si>
  <si>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</si>
  <si>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</si>
  <si>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</si>
  <si>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</si>
  <si>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</si>
  <si>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</si>
  <si>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</si>
  <si>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</si>
  <si>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</si>
  <si>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</si>
  <si>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</si>
  <si>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</si>
  <si>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</si>
  <si>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</si>
  <si>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</si>
  <si>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</si>
  <si>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</si>
  <si>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</si>
  <si>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</si>
  <si>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</si>
  <si>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</si>
  <si>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</si>
  <si>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</si>
  <si>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</si>
  <si>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</si>
  <si>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</si>
  <si>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</si>
  <si>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</si>
  <si>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</si>
  <si>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</si>
  <si>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</si>
  <si>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</si>
  <si>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</si>
  <si>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</si>
  <si>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</si>
  <si>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</si>
  <si>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</si>
  <si>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</si>
  <si>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</si>
  <si>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</si>
  <si>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</si>
  <si>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</si>
  <si>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</si>
  <si>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</si>
  <si>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</si>
  <si>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</si>
  <si>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</si>
  <si>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</si>
  <si>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</si>
  <si>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</si>
  <si>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</si>
  <si>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</si>
  <si>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</si>
  <si>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</si>
  <si>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</si>
  <si>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</si>
  <si>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</si>
  <si>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</si>
  <si>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</si>
  <si>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</si>
  <si>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</si>
  <si>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</si>
  <si>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</si>
  <si>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</si>
  <si>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</si>
  <si>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</si>
  <si>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</si>
  <si>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</si>
  <si>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</si>
  <si>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</si>
  <si>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</si>
  <si>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</si>
  <si>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</si>
  <si>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</si>
  <si>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</si>
  <si>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</si>
  <si>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</si>
  <si>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</si>
  <si>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</si>
  <si>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</si>
  <si>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</si>
  <si>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</si>
  <si>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</si>
  <si>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</si>
  <si>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</si>
  <si>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</si>
  <si>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</si>
  <si>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</si>
  <si>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</si>
  <si>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</si>
  <si>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</si>
  <si>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</si>
  <si>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</si>
  <si>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</si>
  <si>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</si>
  <si>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</si>
  <si>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</si>
  <si>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</si>
  <si>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</si>
  <si>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</si>
  <si>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</si>
  <si>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</si>
  <si>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</si>
  <si>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</si>
  <si>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</si>
  <si>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</si>
  <si>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</si>
  <si>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</si>
  <si>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</si>
  <si>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</si>
  <si>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</si>
  <si>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</si>
  <si>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</si>
  <si>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</si>
  <si>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</si>
  <si>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</si>
  <si>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</si>
  <si>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</si>
  <si>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</si>
  <si>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</si>
  <si>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</si>
  <si>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</si>
  <si>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</si>
  <si>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</si>
  <si>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</si>
  <si>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</si>
  <si>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</si>
  <si>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</si>
  <si>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</si>
  <si>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</si>
  <si>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</si>
  <si>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</si>
  <si>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</si>
  <si>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</si>
  <si>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</si>
  <si>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</si>
  <si>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</si>
  <si>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</si>
  <si>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</si>
  <si>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</si>
  <si>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</si>
  <si>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</si>
  <si>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</si>
  <si>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</si>
  <si>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</si>
  <si>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</si>
  <si>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</si>
  <si>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</si>
  <si>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</si>
  <si>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</si>
  <si>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</si>
  <si>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</si>
  <si>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</si>
  <si>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</si>
  <si>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</si>
  <si>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</si>
  <si>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</si>
  <si>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</si>
  <si>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</si>
  <si>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</si>
  <si>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</si>
  <si>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</si>
  <si>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</si>
  <si>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</si>
  <si>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</si>
  <si>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</si>
  <si>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</si>
  <si>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</si>
  <si>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</si>
  <si>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</si>
  <si>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</si>
  <si>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</si>
  <si>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</si>
  <si>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</si>
  <si>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</si>
  <si>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</si>
  <si>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</si>
  <si>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</si>
  <si>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</si>
  <si>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</si>
  <si>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</si>
  <si>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</si>
  <si>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</si>
  <si>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</si>
  <si>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</si>
  <si>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</si>
  <si>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</si>
  <si>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</si>
  <si>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</si>
  <si>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</si>
  <si>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</si>
  <si>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</si>
  <si>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</si>
  <si>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</si>
  <si>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</si>
  <si>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</si>
  <si>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</si>
  <si>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</si>
  <si>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</si>
  <si>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</si>
  <si>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</si>
  <si>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</si>
  <si>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</si>
  <si>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</si>
  <si>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</si>
  <si>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</si>
  <si>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</si>
  <si>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</si>
  <si>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</si>
  <si>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</si>
  <si>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</si>
  <si>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</si>
  <si>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</si>
  <si>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</si>
  <si>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</si>
  <si>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</si>
  <si>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</si>
  <si>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</si>
  <si>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</si>
  <si>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</si>
  <si>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</si>
  <si>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</si>
  <si>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</si>
  <si>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</si>
  <si>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</si>
  <si>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</si>
  <si>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</si>
  <si>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</si>
  <si>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</si>
  <si>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</si>
  <si>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</si>
  <si>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</si>
  <si>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</si>
  <si>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</si>
  <si>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</si>
  <si>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</si>
  <si>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</si>
  <si>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</si>
  <si>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</si>
  <si>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</si>
  <si>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</si>
  <si>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</si>
  <si>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</si>
  <si>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</si>
  <si>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</si>
  <si>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</si>
  <si>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</si>
  <si>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</si>
  <si>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</si>
  <si>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</si>
  <si>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</si>
  <si>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</si>
  <si>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</si>
  <si>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</si>
  <si>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</si>
  <si>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</si>
  <si>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</si>
  <si>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</si>
  <si>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</si>
  <si>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</si>
  <si>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</si>
  <si>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</si>
  <si>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</si>
  <si>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</si>
  <si>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</si>
  <si>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</si>
  <si>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</si>
  <si>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</si>
  <si>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</si>
  <si>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</si>
  <si>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</si>
  <si>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</si>
  <si>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</si>
  <si>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</si>
  <si>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</si>
  <si>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</si>
  <si>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</si>
  <si>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</si>
  <si>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</si>
  <si>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</si>
  <si>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</si>
  <si>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</si>
  <si>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</si>
  <si>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</si>
  <si>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</si>
  <si>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</si>
  <si>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</si>
  <si>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</si>
  <si>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</si>
  <si>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</si>
  <si>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</si>
  <si>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</si>
  <si>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</si>
  <si>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</si>
  <si>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</si>
  <si>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</si>
  <si>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</si>
  <si>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</si>
  <si>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</si>
  <si>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</si>
  <si>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</si>
  <si>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</si>
  <si>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</si>
  <si>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</si>
  <si>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</si>
  <si>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</si>
  <si>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</si>
  <si>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</si>
  <si>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</si>
  <si>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</si>
  <si>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</si>
  <si>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</si>
  <si>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</si>
  <si>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</si>
  <si>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</si>
  <si>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</si>
  <si>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</si>
  <si>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</si>
  <si>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</si>
  <si>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</si>
  <si>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</si>
  <si>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</si>
  <si>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</si>
  <si>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</si>
  <si>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</si>
  <si>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</si>
  <si>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</si>
  <si>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</si>
  <si>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</si>
  <si>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</si>
  <si>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</si>
  <si>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</si>
  <si>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</si>
  <si>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</si>
  <si>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</si>
  <si>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</si>
  <si>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</si>
  <si>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</si>
  <si>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</si>
  <si>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</si>
  <si>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</si>
  <si>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</si>
  <si>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</si>
  <si>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</si>
  <si>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</si>
  <si>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</si>
  <si>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</si>
  <si>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</si>
  <si>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</si>
  <si>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</si>
  <si>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</si>
  <si>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</si>
  <si>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</si>
  <si>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</si>
  <si>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</si>
  <si>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</si>
  <si>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</si>
  <si>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</si>
  <si>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</si>
  <si>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</si>
  <si>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</si>
  <si>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</si>
  <si>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</si>
  <si>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</si>
  <si>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</si>
  <si>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</si>
  <si>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</si>
  <si>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</si>
  <si>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</si>
  <si>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</si>
  <si>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</si>
  <si>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</si>
  <si>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</si>
  <si>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</si>
  <si>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</si>
  <si>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</si>
  <si>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</si>
  <si>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</si>
  <si>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</si>
  <si>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</si>
  <si>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</si>
  <si>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</si>
  <si>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</si>
  <si>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</si>
  <si>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</si>
  <si>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</si>
  <si>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</si>
  <si>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</si>
  <si>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</si>
  <si>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</si>
  <si>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</si>
  <si>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</si>
  <si>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</si>
  <si>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</si>
  <si>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</si>
  <si>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</si>
  <si>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</si>
  <si>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</si>
  <si>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</si>
  <si>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</si>
  <si>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</si>
  <si>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</si>
  <si>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</si>
  <si>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</si>
  <si>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</si>
  <si>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</si>
  <si>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</si>
  <si>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</si>
  <si>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</si>
  <si>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</si>
  <si>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</si>
  <si>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</si>
  <si>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</si>
  <si>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</si>
  <si>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</si>
  <si>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</si>
  <si>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</si>
  <si>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</si>
  <si>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</si>
  <si>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</si>
  <si>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</si>
  <si>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</si>
  <si>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</si>
  <si>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</si>
  <si>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</si>
  <si>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</si>
  <si>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</si>
  <si>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</si>
  <si>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</si>
  <si>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</si>
  <si>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</si>
  <si>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</si>
  <si>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</si>
  <si>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</si>
  <si>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</si>
  <si>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</si>
  <si>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</si>
  <si>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</si>
  <si>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</si>
  <si>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</si>
  <si>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</si>
  <si>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</si>
  <si>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</si>
  <si>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</si>
  <si>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</si>
  <si>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</si>
  <si>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</si>
  <si>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</si>
  <si>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</si>
  <si>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</si>
  <si>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</si>
  <si>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</si>
  <si>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</si>
  <si>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</si>
  <si>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</si>
  <si>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</si>
  <si>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</si>
  <si>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</si>
  <si>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</si>
  <si>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</si>
  <si>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</si>
  <si>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</si>
  <si>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</si>
  <si>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</si>
  <si>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</si>
  <si>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</si>
  <si>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</si>
  <si>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</si>
  <si>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</si>
  <si>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</si>
  <si>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</si>
  <si>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</si>
  <si>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</si>
  <si>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</si>
  <si>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</si>
  <si>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</si>
  <si>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</si>
  <si>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</si>
  <si>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</si>
  <si>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</si>
  <si>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</si>
  <si>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</si>
  <si>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</si>
  <si>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</si>
  <si>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</si>
  <si>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</si>
  <si>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</si>
  <si>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</si>
  <si>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</si>
  <si>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</si>
  <si>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</si>
  <si>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</si>
  <si>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</si>
  <si>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</si>
  <si>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</si>
  <si>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</si>
  <si>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</si>
  <si>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</si>
  <si>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</si>
  <si>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</si>
  <si>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</si>
  <si>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</si>
  <si>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</si>
  <si>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</si>
  <si>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</si>
  <si>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</si>
  <si>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</si>
  <si>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</si>
  <si>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</si>
  <si>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</si>
  <si>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</si>
  <si>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</si>
  <si>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</si>
  <si>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</si>
  <si>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</si>
  <si>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</si>
  <si>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</si>
  <si>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</si>
  <si>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</si>
  <si>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</si>
  <si>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</si>
  <si>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</si>
  <si>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</si>
  <si>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</si>
  <si>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</si>
  <si>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</si>
  <si>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</si>
  <si>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</si>
  <si>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</si>
  <si>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</si>
  <si>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</si>
  <si>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</si>
  <si>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</si>
  <si>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</si>
  <si>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</si>
  <si>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</si>
  <si>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</si>
  <si>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</si>
  <si>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</si>
  <si>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</si>
  <si>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</si>
  <si>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</si>
  <si>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</si>
  <si>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</si>
  <si>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</si>
  <si>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</si>
  <si>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</si>
  <si>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</si>
  <si>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</si>
  <si>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</si>
  <si>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</si>
  <si>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</si>
  <si>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</si>
  <si>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</si>
  <si>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</si>
  <si>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</si>
  <si>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</si>
  <si>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</si>
  <si>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</si>
  <si>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</si>
  <si>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</si>
  <si>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</si>
  <si>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</si>
  <si>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</si>
  <si>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</si>
  <si>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</si>
  <si>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</si>
  <si>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</si>
  <si>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</si>
  <si>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</si>
  <si>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</si>
  <si>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</si>
  <si>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</si>
  <si>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</si>
  <si>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</si>
  <si>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</si>
  <si>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</si>
  <si>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</si>
  <si>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</si>
  <si>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</si>
  <si>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</si>
  <si>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</si>
  <si>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</si>
  <si>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</si>
  <si>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</si>
  <si>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</si>
  <si>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</si>
  <si>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</si>
  <si>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</si>
  <si>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</si>
  <si>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</si>
  <si>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</si>
  <si>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</si>
  <si>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</si>
  <si>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</si>
  <si>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</si>
  <si>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</si>
  <si>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</si>
  <si>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</si>
  <si>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</si>
  <si>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</si>
  <si>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</si>
  <si>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</si>
  <si>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</si>
  <si>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</si>
  <si>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</si>
  <si>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</si>
  <si>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</si>
  <si>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</si>
  <si>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</si>
  <si>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</si>
  <si>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</si>
  <si>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</si>
  <si>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</si>
  <si>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</si>
  <si>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</si>
  <si>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</si>
  <si>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</si>
  <si>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</si>
  <si>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</si>
  <si>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</si>
  <si>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</si>
  <si>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</si>
  <si>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</si>
  <si>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</si>
  <si>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</si>
  <si>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</si>
  <si>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</si>
  <si>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</si>
  <si>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</si>
  <si>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</si>
  <si>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</si>
  <si>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</si>
  <si>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</si>
  <si>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</si>
  <si>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</si>
  <si>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</si>
  <si>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</si>
  <si>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</si>
  <si>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</si>
  <si>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</si>
  <si>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</si>
  <si>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</si>
  <si>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</si>
  <si>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</si>
  <si>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</si>
  <si>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</si>
  <si>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</si>
  <si>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</si>
  <si>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</si>
  <si>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</si>
  <si>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</si>
  <si>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</si>
  <si>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</si>
  <si>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</si>
  <si>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</si>
  <si>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</si>
  <si>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</si>
  <si>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</si>
  <si>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</si>
  <si>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</si>
  <si>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</si>
  <si>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</si>
  <si>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</si>
  <si>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</si>
  <si>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</si>
  <si>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</si>
  <si>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</si>
  <si>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</si>
  <si>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</si>
  <si>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</si>
  <si>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</si>
  <si>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</si>
  <si>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</si>
  <si>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</si>
  <si>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</si>
  <si>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</si>
  <si>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</si>
  <si>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</si>
  <si>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</si>
  <si>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</si>
  <si>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</si>
  <si>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</si>
  <si>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</si>
  <si>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</si>
  <si>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</si>
  <si>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</si>
  <si>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</si>
  <si>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</si>
  <si>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</si>
  <si>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</si>
  <si>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</si>
  <si>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</si>
  <si>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</si>
  <si>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</si>
  <si>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</si>
  <si>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</si>
  <si>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</si>
  <si>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</si>
  <si>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</si>
  <si>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</si>
  <si>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</si>
  <si>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</si>
  <si>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</si>
  <si>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</si>
  <si>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</si>
  <si>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</si>
  <si>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</si>
  <si>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</si>
  <si>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</si>
  <si>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</si>
  <si>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</si>
  <si>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</si>
  <si>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</si>
  <si>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</si>
  <si>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</si>
  <si>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</si>
  <si>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</si>
  <si>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</si>
  <si>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</si>
  <si>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</si>
  <si>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</si>
  <si>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</si>
  <si>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</si>
  <si>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</si>
  <si>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</si>
  <si>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</si>
  <si>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</si>
  <si>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</si>
  <si>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</si>
  <si>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</si>
  <si>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</si>
  <si>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</si>
  <si>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</si>
  <si>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</si>
  <si>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</si>
  <si>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</si>
  <si>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</si>
  <si>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</si>
  <si>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</si>
  <si>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</si>
  <si>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</si>
  <si>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</si>
  <si>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</si>
  <si>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</si>
  <si>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</si>
  <si>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</si>
  <si>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</si>
  <si>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</si>
  <si>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</si>
  <si>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</si>
  <si>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</si>
  <si>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</si>
  <si>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</si>
  <si>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</si>
  <si>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</si>
  <si>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</si>
  <si>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</si>
  <si>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</si>
  <si>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</si>
  <si>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</si>
  <si>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</si>
  <si>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</si>
  <si>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</si>
  <si>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</si>
  <si>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</si>
  <si>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</si>
  <si>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</si>
  <si>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</si>
  <si>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</si>
  <si>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</si>
  <si>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</si>
  <si>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</si>
  <si>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</si>
  <si>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</si>
  <si>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</si>
  <si>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</si>
  <si>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</si>
  <si>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</si>
  <si>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</si>
  <si>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</si>
  <si>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</si>
  <si>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</si>
  <si>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</si>
  <si>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</si>
  <si>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</si>
  <si>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</si>
  <si>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</si>
  <si>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</si>
  <si>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</si>
  <si>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</si>
  <si>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</si>
  <si>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</si>
  <si>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</si>
  <si>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</si>
  <si>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</si>
  <si>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</si>
  <si>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</si>
  <si>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</si>
  <si>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</si>
  <si>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</si>
  <si>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</si>
  <si>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</si>
  <si>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</si>
  <si>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</si>
  <si>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</si>
  <si>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</si>
  <si>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</si>
  <si>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</si>
  <si>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</si>
  <si>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</si>
  <si>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</si>
  <si>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</si>
  <si>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</si>
  <si>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</si>
  <si>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</si>
  <si>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</si>
  <si>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</si>
  <si>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</si>
  <si>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</si>
  <si>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</si>
  <si>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</si>
  <si>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</si>
  <si>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</si>
  <si>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</si>
  <si>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</si>
  <si>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</si>
  <si>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</si>
  <si>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</si>
  <si>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</si>
  <si>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</si>
  <si>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</si>
  <si>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</si>
  <si>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</si>
  <si>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</si>
  <si>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</si>
  <si>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</si>
  <si>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</si>
  <si>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</si>
  <si>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</si>
  <si>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</si>
  <si>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</si>
  <si>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</si>
  <si>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</si>
  <si>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</si>
  <si>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</si>
  <si>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</si>
  <si>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</si>
  <si>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</si>
  <si>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</si>
  <si>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</si>
  <si>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</si>
  <si>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</si>
  <si>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</si>
  <si>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</si>
  <si>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</si>
  <si>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</si>
  <si>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</si>
  <si>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</si>
  <si>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</si>
  <si>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</si>
  <si>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</si>
  <si>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</si>
  <si>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</si>
  <si>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</si>
  <si>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</si>
  <si>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</si>
  <si>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</si>
  <si>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</si>
  <si>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</si>
  <si>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</si>
  <si>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</si>
  <si>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</si>
  <si>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</si>
  <si>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</si>
  <si>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</si>
  <si>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</si>
  <si>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</si>
  <si>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</si>
  <si>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</si>
  <si>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</si>
  <si>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</si>
  <si>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</si>
  <si>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</si>
  <si>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</si>
  <si>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</si>
  <si>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</si>
  <si>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</si>
  <si>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</si>
  <si>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</si>
  <si>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</si>
  <si>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</si>
  <si>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</si>
  <si>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</si>
  <si>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</si>
  <si>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</si>
  <si>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</si>
  <si>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</si>
  <si>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</si>
  <si>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</si>
  <si>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</si>
  <si>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</si>
  <si>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</si>
  <si>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</si>
  <si>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</si>
  <si>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</si>
  <si>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</si>
  <si>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</si>
  <si>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</si>
  <si>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</si>
  <si>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</si>
  <si>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</si>
  <si>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</si>
  <si>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</si>
  <si>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</si>
  <si>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</si>
  <si>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</si>
  <si>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</si>
  <si>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</si>
  <si>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</si>
  <si>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</si>
  <si>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</si>
  <si>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</si>
  <si>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</si>
  <si>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</si>
  <si>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</si>
  <si>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</si>
  <si>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</si>
  <si>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</si>
  <si>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</si>
  <si>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</si>
  <si>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</si>
  <si>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</si>
  <si>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</si>
  <si>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</si>
  <si>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</si>
  <si>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</si>
  <si>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</si>
  <si>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</si>
  <si>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</si>
  <si>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</si>
  <si>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</si>
  <si>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</si>
  <si>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</si>
  <si>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</si>
  <si>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</si>
  <si>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</si>
  <si>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</si>
  <si>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</si>
  <si>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</si>
  <si>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</si>
  <si>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</si>
  <si>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</si>
  <si>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</si>
  <si>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</si>
  <si>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</si>
  <si>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</si>
  <si>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</si>
  <si>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</si>
  <si>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</si>
  <si>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</si>
  <si>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</si>
  <si>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</si>
  <si>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</si>
  <si>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</si>
  <si>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</si>
  <si>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</si>
  <si>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</si>
  <si>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</si>
  <si>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</si>
  <si>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</si>
  <si>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</si>
  <si>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</si>
  <si>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</si>
  <si>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</si>
  <si>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</si>
  <si>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</si>
  <si>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</si>
  <si>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</si>
  <si>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</si>
  <si>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</si>
  <si>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</si>
  <si>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</si>
  <si>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</si>
  <si>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</si>
  <si>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</si>
  <si>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</si>
  <si>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</si>
  <si>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</si>
  <si>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</si>
  <si>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</si>
  <si>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</si>
  <si>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</si>
  <si>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</si>
  <si>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</si>
  <si>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</si>
  <si>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</si>
  <si>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</si>
  <si>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</si>
  <si>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</si>
  <si>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</si>
  <si>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</si>
  <si>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</si>
  <si>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</si>
  <si>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</si>
  <si>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</si>
  <si>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</si>
  <si>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</si>
  <si>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</si>
  <si>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</si>
  <si>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</si>
  <si>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</si>
  <si>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</si>
  <si>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</si>
  <si>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</si>
  <si>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</si>
  <si>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</si>
  <si>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</si>
  <si>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</si>
  <si>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</si>
  <si>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</si>
  <si>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</si>
  <si>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</si>
  <si>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</si>
  <si>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</si>
  <si>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</si>
  <si>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</si>
  <si>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</si>
  <si>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</si>
  <si>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</si>
  <si>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</si>
  <si>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</si>
  <si>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</si>
  <si>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</si>
  <si>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</si>
  <si>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</si>
  <si>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</si>
  <si>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</si>
  <si>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</si>
  <si>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</si>
  <si>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</si>
  <si>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</si>
  <si>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</si>
  <si>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</si>
  <si>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</si>
  <si>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</si>
  <si>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</si>
  <si>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</si>
  <si>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</si>
  <si>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</si>
  <si>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</si>
  <si>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</si>
  <si>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</si>
  <si>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</si>
  <si>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</si>
  <si>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</si>
  <si>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</si>
  <si>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</si>
  <si>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</si>
  <si>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</si>
  <si>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</si>
  <si>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</si>
  <si>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</si>
  <si>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</si>
  <si>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</si>
  <si>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</si>
  <si>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</si>
  <si>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</si>
  <si>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</si>
  <si>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</si>
  <si>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</si>
  <si>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</si>
  <si>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</si>
  <si>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</si>
  <si>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</si>
  <si>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</si>
  <si>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</si>
  <si>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</si>
  <si>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</si>
  <si>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</si>
  <si>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</si>
  <si>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</si>
  <si>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</si>
  <si>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</si>
  <si>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</si>
  <si>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</si>
  <si>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</si>
  <si>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</si>
  <si>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</si>
  <si>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</si>
  <si>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</si>
  <si>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</si>
  <si>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</si>
  <si>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</si>
  <si>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</si>
  <si>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</si>
  <si>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</si>
  <si>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</si>
  <si>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</si>
  <si>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</si>
  <si>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</si>
  <si>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</si>
  <si>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</si>
  <si>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</si>
  <si>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</si>
  <si>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</si>
  <si>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</si>
  <si>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</si>
  <si>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</si>
  <si>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</si>
  <si>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</si>
  <si>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</si>
  <si>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</si>
  <si>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</si>
  <si>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</si>
  <si>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</si>
  <si>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</si>
  <si>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</si>
  <si>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</si>
  <si>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</si>
  <si>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</si>
  <si>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</si>
  <si>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</si>
  <si>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</si>
  <si>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</si>
  <si>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</si>
  <si>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</si>
  <si>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</si>
  <si>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</si>
  <si>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</si>
  <si>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</si>
  <si>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</si>
  <si>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</si>
  <si>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</si>
  <si>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</si>
  <si>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</si>
  <si>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</si>
  <si>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</si>
  <si>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</si>
  <si>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</si>
  <si>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</si>
  <si>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</si>
  <si>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</si>
  <si>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</si>
  <si>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</si>
  <si>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</si>
  <si>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</si>
  <si>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</si>
  <si>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</si>
  <si>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</si>
  <si>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</si>
  <si>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</si>
  <si>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</si>
  <si>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</si>
  <si>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</si>
  <si>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</si>
  <si>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</si>
  <si>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</si>
  <si>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</si>
  <si>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</si>
  <si>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</si>
  <si>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</si>
  <si>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</si>
  <si>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</si>
  <si>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</si>
  <si>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</si>
  <si>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</si>
  <si>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</si>
  <si>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</si>
  <si>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</si>
  <si>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</si>
  <si>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</si>
  <si>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</si>
  <si>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</si>
  <si>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</si>
  <si>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</si>
  <si>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</si>
  <si>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</si>
  <si>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</si>
  <si>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</si>
  <si>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</si>
  <si>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</si>
  <si>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</si>
  <si>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</si>
  <si>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</si>
  <si>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</si>
  <si>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</si>
  <si>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</si>
  <si>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</si>
  <si>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</si>
  <si>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</si>
  <si>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</si>
  <si>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</si>
  <si>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</si>
  <si>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</si>
  <si>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</si>
  <si>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</si>
  <si>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</si>
  <si>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</si>
  <si>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</si>
  <si>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</si>
  <si>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</si>
  <si>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</si>
  <si>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</si>
  <si>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</si>
  <si>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</si>
  <si>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</si>
  <si>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</si>
  <si>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</si>
  <si>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</si>
  <si>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</si>
  <si>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</si>
  <si>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</si>
  <si>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</si>
  <si>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</si>
  <si>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</si>
  <si>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</si>
  <si>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</si>
  <si>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</si>
  <si>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</si>
  <si>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</si>
  <si>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</si>
  <si>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</si>
  <si>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</si>
  <si>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</si>
  <si>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</si>
  <si>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</si>
  <si>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</si>
  <si>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</si>
  <si>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</si>
  <si>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</si>
  <si>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</si>
  <si>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</si>
  <si>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</si>
  <si>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</si>
  <si>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</si>
  <si>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</si>
  <si>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</si>
  <si>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</si>
  <si>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</si>
  <si>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</si>
  <si>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</si>
  <si>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</si>
  <si>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</si>
  <si>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</si>
  <si>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</si>
  <si>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</si>
  <si>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</si>
  <si>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</si>
  <si>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</si>
  <si>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</si>
  <si>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</si>
  <si>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</si>
  <si>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</si>
  <si>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</si>
  <si>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</si>
  <si>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</si>
  <si>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</si>
  <si>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</si>
  <si>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</si>
  <si>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</si>
  <si>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</si>
  <si>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</si>
  <si>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</si>
  <si>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</si>
  <si>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</si>
  <si>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</si>
  <si>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</si>
  <si>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</si>
  <si>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</si>
  <si>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</si>
  <si>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</si>
  <si>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</si>
  <si>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</si>
  <si>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</si>
  <si>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</si>
  <si>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</si>
  <si>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</si>
  <si>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</si>
  <si>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</si>
  <si>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</si>
  <si>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</si>
  <si>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</si>
  <si>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</si>
  <si>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</si>
  <si>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</si>
  <si>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</si>
  <si>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</si>
  <si>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</si>
  <si>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</si>
  <si>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</si>
  <si>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</si>
  <si>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</si>
  <si>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</si>
  <si>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</si>
  <si>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</si>
  <si>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</si>
  <si>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</si>
  <si>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</si>
  <si>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</si>
  <si>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</si>
  <si>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</si>
  <si>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</si>
  <si>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</si>
  <si>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</si>
  <si>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</si>
  <si>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</si>
  <si>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</si>
  <si>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</si>
  <si>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</si>
  <si>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</si>
  <si>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</si>
  <si>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</si>
  <si>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</si>
  <si>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</si>
  <si>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</si>
  <si>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</si>
  <si>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</si>
  <si>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</si>
  <si>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</si>
  <si>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</si>
  <si>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</si>
  <si>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</si>
  <si>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</si>
  <si>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</si>
  <si>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</si>
  <si>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</si>
  <si>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</si>
  <si>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</si>
  <si>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</si>
  <si>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</si>
  <si>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</si>
  <si>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</si>
  <si>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</si>
  <si>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</si>
  <si>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</si>
  <si>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</si>
  <si>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</si>
  <si>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</si>
  <si>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</si>
  <si>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</si>
  <si>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</si>
  <si>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</si>
  <si>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</si>
  <si>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</si>
  <si>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</si>
  <si>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</si>
  <si>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</si>
  <si>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</si>
  <si>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</si>
  <si>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</si>
  <si>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</si>
  <si>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</si>
  <si>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</si>
  <si>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</si>
  <si>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</si>
  <si>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</si>
  <si>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</si>
  <si>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</si>
  <si>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</si>
  <si>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</si>
  <si>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</si>
  <si>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</si>
  <si>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</si>
  <si>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</si>
  <si>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</si>
  <si>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</si>
  <si>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</si>
  <si>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</si>
  <si>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</si>
  <si>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</si>
  <si>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</si>
  <si>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</si>
  <si>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</si>
  <si>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</si>
  <si>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</si>
  <si>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</si>
  <si>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</si>
  <si>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</si>
  <si>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</si>
  <si>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</si>
  <si>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</si>
  <si>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</si>
  <si>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</si>
  <si>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</si>
  <si>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</si>
  <si>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</si>
  <si>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</si>
  <si>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</si>
  <si>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</si>
  <si>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</si>
  <si>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</si>
  <si>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</si>
  <si>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</si>
  <si>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</si>
  <si>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</si>
  <si>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</si>
  <si>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</si>
  <si>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</si>
  <si>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</si>
  <si>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</si>
  <si>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</si>
  <si>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</si>
  <si>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</si>
  <si>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</si>
  <si>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</si>
  <si>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</si>
  <si>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</si>
  <si>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</si>
  <si>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</si>
  <si>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</si>
  <si>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</si>
  <si>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</si>
  <si>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</si>
  <si>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</si>
  <si>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</si>
  <si>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</si>
  <si>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</si>
  <si>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</si>
  <si>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</si>
  <si>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</si>
  <si>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</si>
  <si>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</si>
  <si>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</si>
  <si>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</si>
  <si>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</si>
  <si>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</si>
  <si>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</si>
  <si>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</si>
  <si>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</si>
  <si>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</si>
  <si>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</si>
  <si>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</si>
  <si>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</si>
  <si>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</si>
  <si>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</si>
  <si>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</si>
  <si>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</si>
  <si>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</si>
  <si>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</si>
  <si>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</si>
  <si>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</si>
  <si>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</si>
  <si>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</si>
  <si>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</si>
  <si>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</si>
  <si>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</si>
  <si>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</si>
  <si>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</si>
  <si>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</si>
  <si>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</si>
  <si>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</si>
  <si>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</si>
  <si>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</si>
  <si>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</si>
  <si>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</si>
  <si>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</si>
  <si>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</si>
  <si>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</si>
  <si>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</si>
  <si>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</si>
  <si>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</si>
  <si>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</si>
  <si>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</si>
  <si>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</si>
  <si>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</si>
  <si>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</si>
  <si>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</si>
  <si>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</si>
  <si>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</si>
  <si>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</si>
  <si>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</si>
  <si>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</si>
  <si>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</si>
  <si>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</si>
  <si>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</si>
  <si>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</si>
  <si>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</si>
  <si>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</si>
  <si>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</si>
  <si>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</si>
  <si>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</si>
  <si>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</si>
  <si>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</si>
  <si>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</si>
  <si>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</si>
  <si>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</si>
  <si>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</si>
  <si>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</si>
  <si>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</si>
  <si>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</si>
  <si>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</si>
  <si>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</si>
  <si>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</si>
  <si>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</si>
  <si>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</si>
  <si>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</si>
  <si>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</si>
  <si>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</si>
  <si>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</si>
  <si>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</si>
  <si>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</si>
  <si>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</si>
  <si>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</si>
  <si>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</si>
  <si>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</si>
  <si>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</si>
  <si>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</si>
  <si>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</si>
  <si>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</si>
  <si>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</si>
  <si>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</si>
  <si>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</si>
  <si>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</si>
  <si>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</si>
  <si>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</si>
  <si>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</si>
  <si>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</si>
  <si>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</si>
  <si>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</si>
  <si>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</si>
  <si>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</si>
  <si>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</si>
  <si>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</si>
  <si>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</si>
  <si>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</si>
  <si>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</si>
  <si>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</si>
  <si>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</si>
  <si>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</si>
  <si>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</si>
  <si>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</si>
  <si>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</si>
  <si>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</si>
  <si>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</si>
  <si>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</si>
  <si>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</si>
  <si>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</si>
  <si>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</si>
  <si>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</si>
  <si>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</si>
  <si>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</si>
  <si>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</si>
  <si>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</si>
  <si>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</si>
  <si>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</si>
  <si>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</si>
  <si>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</si>
  <si>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</si>
  <si>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</si>
  <si>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</si>
  <si>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</si>
  <si>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</si>
  <si>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</si>
  <si>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</si>
  <si>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</si>
  <si>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</si>
  <si>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</si>
  <si>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</si>
  <si>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</si>
  <si>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</si>
  <si>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</si>
  <si>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</si>
  <si>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</si>
  <si>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</si>
  <si>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</si>
  <si>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</si>
  <si>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</si>
  <si>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</si>
  <si>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</si>
  <si>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</si>
  <si>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</si>
  <si>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</si>
  <si>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</si>
  <si>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</si>
  <si>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</si>
  <si>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</si>
  <si>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</si>
  <si>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</si>
  <si>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</si>
  <si>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</si>
  <si>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</si>
  <si>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</si>
  <si>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</si>
  <si>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</si>
  <si>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</si>
  <si>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</si>
  <si>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</si>
  <si>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</si>
  <si>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</si>
  <si>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</si>
  <si>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</si>
  <si>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</si>
  <si>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</si>
  <si>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</si>
  <si>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</si>
  <si>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</si>
  <si>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</si>
  <si>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</si>
  <si>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</si>
  <si>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</si>
  <si>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</si>
  <si>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</si>
  <si>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</si>
  <si>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</si>
  <si>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</si>
  <si>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</si>
  <si>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</si>
  <si>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</si>
  <si>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</si>
  <si>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</si>
  <si>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</si>
  <si>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</si>
  <si>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</si>
  <si>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</si>
  <si>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</si>
  <si>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</si>
  <si>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</si>
  <si>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</si>
  <si>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</si>
  <si>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</si>
  <si>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</si>
  <si>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</si>
  <si>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</si>
  <si>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</si>
  <si>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</si>
  <si>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</si>
  <si>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</si>
  <si>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</si>
  <si>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</si>
  <si>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</si>
  <si>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</si>
  <si>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</si>
  <si>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</si>
  <si>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</si>
  <si>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</si>
  <si>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</si>
  <si>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</si>
  <si>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</si>
  <si>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</si>
  <si>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</si>
  <si>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</si>
  <si>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</si>
  <si>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</si>
  <si>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</si>
  <si>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</si>
  <si>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</si>
  <si>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</si>
  <si>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</si>
  <si>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</si>
  <si>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</si>
  <si>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</si>
  <si>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</si>
  <si>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</si>
  <si>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</si>
  <si>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</si>
  <si>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</si>
  <si>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</si>
  <si>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</si>
  <si>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</si>
  <si>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</si>
  <si>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</si>
  <si>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</si>
  <si>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</si>
  <si>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</si>
  <si>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</si>
  <si>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</si>
  <si>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</si>
  <si>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</si>
  <si>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</si>
  <si>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</si>
  <si>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</si>
  <si>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</si>
  <si>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</si>
  <si>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</si>
  <si>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</si>
  <si>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</si>
  <si>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</si>
  <si>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</si>
  <si>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</si>
  <si>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</si>
  <si>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</si>
  <si>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</si>
  <si>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</si>
  <si>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</si>
  <si>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</si>
  <si>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</si>
  <si>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</si>
  <si>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</si>
  <si>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</si>
  <si>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</si>
  <si>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</si>
  <si>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</si>
  <si>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</si>
  <si>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</si>
  <si>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</si>
  <si>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</si>
  <si>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</si>
  <si>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</si>
  <si>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</si>
  <si>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</si>
  <si>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</si>
  <si>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</si>
  <si>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</si>
  <si>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</si>
  <si>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</si>
  <si>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</si>
  <si>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</si>
  <si>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</si>
  <si>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</si>
  <si>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</si>
  <si>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</si>
  <si>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</si>
  <si>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</si>
  <si>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</si>
  <si>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</si>
  <si>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</si>
  <si>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</si>
  <si>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</si>
  <si>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</si>
  <si>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</si>
  <si>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</si>
  <si>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</si>
  <si>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</si>
  <si>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</si>
  <si>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</si>
  <si>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</si>
  <si>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</si>
  <si>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</si>
  <si>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</si>
  <si>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</si>
  <si>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</si>
  <si>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</si>
  <si>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</si>
  <si>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</si>
  <si>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</si>
  <si>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</si>
  <si>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</si>
  <si>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</si>
  <si>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</si>
  <si>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</si>
  <si>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</si>
  <si>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</si>
  <si>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</si>
  <si>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</si>
  <si>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</si>
  <si>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</si>
  <si>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</si>
  <si>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</si>
  <si>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</si>
  <si>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</si>
  <si>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</si>
  <si>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</si>
  <si>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</si>
  <si>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</si>
  <si>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</si>
  <si>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</si>
  <si>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</si>
  <si>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</si>
  <si>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</si>
  <si>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</si>
  <si>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</si>
  <si>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</si>
  <si>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</si>
  <si>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</si>
  <si>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</si>
  <si>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</si>
  <si>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</si>
  <si>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</si>
  <si>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</si>
  <si>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</si>
  <si>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</si>
  <si>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</si>
  <si>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</si>
  <si>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</si>
  <si>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</si>
  <si>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</si>
  <si>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</si>
  <si>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</si>
  <si>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</si>
  <si>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</si>
  <si>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</si>
  <si>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</si>
  <si>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</si>
  <si>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</si>
  <si>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</si>
  <si>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</si>
  <si>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</si>
  <si>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</si>
  <si>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</si>
  <si>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</si>
  <si>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</si>
  <si>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</si>
  <si>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</si>
  <si>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</si>
  <si>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</si>
  <si>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</si>
  <si>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</si>
  <si>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</si>
  <si>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</si>
  <si>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</si>
  <si>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</si>
  <si>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</si>
  <si>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</si>
  <si>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</si>
  <si>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</si>
  <si>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</si>
  <si>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</si>
  <si>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</si>
  <si>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</si>
  <si>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</si>
  <si>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</si>
  <si>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</si>
  <si>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</si>
  <si>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</si>
  <si>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</si>
  <si>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</si>
  <si>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</si>
  <si>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</si>
  <si>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</si>
  <si>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</si>
  <si>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</si>
  <si>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</si>
  <si>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</si>
  <si>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</si>
  <si>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</si>
  <si>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</si>
  <si>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</si>
  <si>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</si>
  <si>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</si>
  <si>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</si>
  <si>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</si>
  <si>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</si>
  <si>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</si>
  <si>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</si>
  <si>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</si>
  <si>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</si>
  <si>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</si>
  <si>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</si>
  <si>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</si>
  <si>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</si>
  <si>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</si>
  <si>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</si>
  <si>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</si>
  <si>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</si>
  <si>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</si>
  <si>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</si>
  <si>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</si>
  <si>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</si>
  <si>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</si>
  <si>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</si>
  <si>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</si>
  <si>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</si>
  <si>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</si>
  <si>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</si>
  <si>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</si>
  <si>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</si>
  <si>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</si>
  <si>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</si>
  <si>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</si>
  <si>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</si>
  <si>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</si>
  <si>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</si>
  <si>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</si>
  <si>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</si>
  <si>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</si>
  <si>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</si>
  <si>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</si>
  <si>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</si>
  <si>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</si>
  <si>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</si>
  <si>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</si>
  <si>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</si>
  <si>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</si>
  <si>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</si>
  <si>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</si>
  <si>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</si>
  <si>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</si>
  <si>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</si>
  <si>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</si>
  <si>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</si>
  <si>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</si>
  <si>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</si>
  <si>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</si>
  <si>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</si>
  <si>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</si>
  <si>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</si>
  <si>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</si>
  <si>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</si>
  <si>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</si>
  <si>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</si>
  <si>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</si>
  <si>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</si>
  <si>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</si>
  <si>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</si>
  <si>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</si>
  <si>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</si>
  <si>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</si>
  <si>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</si>
  <si>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</si>
  <si>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</si>
  <si>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</si>
  <si>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</si>
  <si>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</si>
  <si>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</si>
  <si>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</si>
  <si>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</si>
  <si>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</si>
  <si>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</si>
  <si>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</si>
  <si>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</si>
  <si>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</si>
  <si>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</si>
  <si>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</si>
  <si>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</si>
  <si>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</si>
  <si>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</si>
  <si>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</si>
  <si>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</si>
  <si>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</si>
  <si>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</si>
  <si>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</si>
  <si>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</si>
  <si>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</si>
  <si>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</si>
  <si>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</si>
  <si>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</si>
  <si>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</si>
  <si>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</si>
  <si>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</si>
  <si>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</si>
  <si>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</si>
  <si>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</si>
  <si>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</si>
  <si>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</si>
  <si>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</si>
  <si>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</si>
  <si>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</si>
  <si>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</si>
  <si>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</si>
  <si>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</si>
  <si>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</si>
  <si>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</si>
  <si>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</si>
  <si>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</si>
  <si>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</si>
  <si>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</si>
  <si>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</si>
  <si>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</si>
  <si>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</si>
  <si>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</si>
  <si>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</si>
  <si>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</si>
  <si>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</si>
  <si>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</si>
  <si>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</si>
  <si>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</si>
  <si>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</si>
  <si>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</si>
  <si>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</si>
  <si>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</si>
  <si>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</si>
  <si>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</si>
  <si>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</si>
  <si>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</si>
  <si>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</si>
  <si>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</si>
  <si>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</si>
  <si>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</si>
  <si>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</si>
  <si>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</si>
  <si>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</si>
  <si>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</si>
  <si>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</si>
  <si>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</si>
  <si>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</si>
  <si>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</si>
  <si>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</si>
  <si>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</si>
  <si>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</si>
  <si>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</si>
  <si>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</si>
  <si>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</si>
  <si>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</si>
  <si>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</si>
  <si>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</si>
  <si>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</si>
  <si>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</si>
  <si>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</si>
  <si>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</si>
  <si>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</si>
  <si>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</si>
  <si>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</si>
  <si>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</si>
  <si>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</si>
  <si>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</si>
  <si>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</si>
  <si>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</si>
  <si>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</si>
  <si>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</si>
  <si>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</si>
  <si>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</si>
  <si>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</si>
  <si>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</si>
  <si>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</si>
  <si>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</si>
  <si>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</si>
  <si>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</si>
  <si>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</si>
  <si>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</si>
  <si>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</si>
  <si>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</si>
  <si>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</si>
  <si>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</si>
  <si>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</si>
  <si>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</si>
  <si>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</si>
  <si>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</si>
  <si>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</si>
  <si>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</si>
  <si>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</si>
  <si>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</si>
  <si>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</si>
  <si>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</si>
  <si>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</si>
  <si>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</si>
  <si>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</si>
  <si>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</si>
  <si>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</si>
  <si>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</si>
  <si>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</si>
  <si>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</si>
  <si>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</si>
  <si>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</si>
  <si>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</si>
  <si>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</si>
  <si>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</si>
  <si>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</si>
  <si>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</si>
  <si>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</si>
  <si>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</si>
  <si>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</si>
  <si>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</si>
  <si>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</si>
  <si>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</si>
  <si>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</si>
  <si>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</si>
  <si>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</si>
  <si>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</si>
  <si>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</si>
  <si>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</si>
  <si>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</si>
  <si>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</si>
  <si>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</si>
  <si>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</si>
  <si>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</si>
  <si>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</si>
  <si>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</si>
  <si>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</si>
  <si>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</si>
  <si>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</si>
  <si>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</si>
  <si>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</si>
  <si>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</si>
  <si>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</si>
  <si>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</si>
  <si>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</si>
  <si>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</si>
  <si>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</si>
  <si>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</si>
  <si>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</si>
  <si>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</si>
  <si>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</si>
  <si>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</si>
  <si>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</si>
  <si>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</si>
  <si>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</si>
  <si>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</si>
  <si>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</si>
  <si>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</si>
  <si>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</si>
  <si>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</si>
  <si>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</si>
  <si>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</si>
  <si>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</si>
  <si>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</si>
  <si>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</si>
  <si>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</si>
  <si>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</si>
  <si>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</si>
  <si>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</si>
  <si>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</si>
  <si>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</si>
  <si>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</si>
  <si>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</si>
  <si>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</si>
  <si>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</si>
  <si>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</si>
  <si>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</si>
  <si>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</si>
  <si>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</si>
  <si>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</si>
  <si>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</si>
  <si>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</si>
  <si>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</si>
  <si>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</si>
  <si>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</si>
  <si>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</si>
  <si>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</si>
  <si>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</si>
  <si>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</si>
  <si>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</si>
  <si>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</si>
  <si>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</si>
  <si>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</si>
  <si>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</si>
  <si>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</si>
  <si>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</si>
  <si>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</si>
  <si>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</si>
  <si>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</si>
  <si>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</si>
  <si>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</si>
  <si>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</si>
  <si>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</si>
  <si>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</si>
  <si>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</si>
  <si>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</si>
  <si>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</si>
  <si>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</si>
  <si>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</si>
  <si>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</si>
  <si>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</si>
  <si>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</si>
  <si>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</si>
  <si>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</si>
  <si>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</si>
  <si>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</si>
  <si>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</si>
  <si>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</si>
  <si>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</si>
  <si>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</si>
  <si>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</si>
  <si>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</si>
  <si>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</si>
  <si>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</si>
  <si>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</si>
  <si>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</si>
  <si>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</si>
  <si>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</si>
  <si>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</si>
  <si>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</si>
  <si>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</si>
  <si>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</si>
  <si>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</si>
  <si>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</si>
  <si>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</si>
  <si>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</si>
  <si>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</si>
  <si>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</si>
  <si>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</si>
  <si>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</si>
  <si>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</si>
  <si>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</si>
  <si>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</si>
  <si>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</si>
  <si>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</si>
  <si>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</si>
  <si>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</si>
  <si>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</si>
  <si>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</si>
  <si>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</si>
  <si>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</si>
  <si>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</si>
  <si>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</si>
  <si>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</si>
  <si>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</si>
  <si>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</si>
  <si>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</si>
  <si>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</si>
  <si>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</si>
  <si>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</si>
  <si>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</si>
  <si>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</si>
  <si>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</si>
  <si>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</si>
  <si>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</si>
  <si>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</si>
  <si>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</si>
  <si>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</si>
  <si>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</si>
  <si>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</si>
  <si>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</si>
  <si>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</si>
  <si>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</si>
  <si>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</si>
  <si>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</si>
  <si>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</si>
  <si>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</si>
  <si>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</si>
  <si>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</si>
  <si>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</si>
  <si>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</si>
  <si>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</si>
  <si>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</si>
  <si>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</si>
  <si>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</si>
  <si>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</si>
  <si>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</si>
  <si>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</si>
  <si>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</si>
  <si>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</si>
  <si>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</si>
  <si>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</si>
  <si>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</si>
  <si>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</si>
  <si>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</si>
  <si>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</si>
  <si>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</si>
  <si>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</si>
  <si>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</si>
  <si>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</si>
  <si>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</si>
  <si>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</si>
  <si>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</si>
  <si>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</si>
  <si>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</si>
  <si>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</si>
  <si>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</si>
  <si>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</si>
  <si>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</si>
  <si>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</si>
  <si>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</si>
  <si>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</si>
  <si>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</si>
  <si>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</si>
  <si>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</si>
  <si>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</si>
  <si>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</si>
  <si>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</si>
  <si>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</si>
  <si>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</si>
  <si>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</si>
  <si>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</si>
  <si>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</si>
  <si>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</si>
  <si>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</si>
  <si>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</si>
  <si>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</si>
  <si>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</si>
  <si>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</si>
  <si>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</si>
  <si>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</si>
  <si>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</si>
  <si>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</si>
  <si>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</si>
  <si>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</si>
  <si>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</si>
  <si>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</si>
  <si>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</si>
  <si>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</si>
  <si>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</si>
  <si>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</si>
  <si>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</si>
  <si>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</si>
  <si>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</si>
  <si>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</si>
  <si>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</si>
  <si>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</si>
  <si>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</si>
  <si>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</si>
  <si>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</si>
  <si>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</si>
  <si>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</si>
  <si>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</si>
  <si>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</si>
  <si>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</si>
  <si>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</si>
  <si>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</si>
  <si>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</si>
  <si>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</si>
  <si>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</si>
  <si>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</si>
  <si>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</si>
  <si>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</si>
  <si>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</si>
  <si>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</si>
  <si>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</si>
  <si>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</si>
  <si>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</si>
  <si>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</si>
  <si>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</si>
  <si>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</si>
  <si>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</si>
  <si>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</si>
  <si>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</si>
  <si>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</si>
  <si>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</si>
  <si>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</si>
  <si>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</si>
  <si>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</si>
  <si>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</si>
  <si>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</si>
  <si>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</si>
  <si>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</si>
  <si>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</si>
  <si>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</si>
  <si>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</si>
  <si>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</si>
  <si>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</si>
  <si>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</si>
  <si>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</si>
  <si>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</si>
  <si>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</si>
  <si>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</si>
  <si>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</si>
  <si>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</si>
  <si>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</si>
  <si>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</si>
  <si>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</si>
  <si>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</si>
  <si>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</si>
  <si>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</si>
  <si>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</si>
  <si>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</si>
  <si>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</si>
  <si>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</si>
  <si>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</si>
  <si>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</si>
  <si>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</si>
  <si>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</si>
  <si>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</si>
  <si>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</si>
  <si>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</si>
  <si>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</si>
  <si>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</si>
  <si>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</si>
  <si>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</si>
  <si>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</si>
  <si>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</si>
  <si>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</si>
  <si>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</si>
  <si>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</si>
  <si>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</si>
  <si>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</si>
  <si>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</si>
  <si>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</si>
  <si>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</si>
  <si>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</si>
  <si>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</si>
  <si>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</si>
  <si>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</si>
  <si>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</si>
  <si>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</si>
  <si>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</si>
  <si>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</si>
  <si>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</si>
  <si>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</si>
  <si>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</si>
  <si>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</si>
  <si>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</si>
  <si>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</si>
  <si>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</si>
  <si>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</si>
  <si>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</si>
  <si>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</si>
  <si>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</si>
  <si>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</si>
  <si>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</si>
  <si>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</si>
  <si>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</si>
  <si>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</si>
  <si>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</si>
  <si>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</si>
  <si>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</si>
  <si>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</si>
  <si>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</si>
  <si>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</si>
  <si>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</si>
  <si>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</si>
  <si>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</si>
  <si>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</si>
  <si>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</si>
  <si>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</si>
  <si>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</si>
  <si>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</si>
  <si>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</si>
  <si>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</si>
  <si>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</si>
  <si>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</si>
  <si>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</si>
  <si>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</si>
  <si>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</si>
  <si>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</si>
  <si>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</si>
  <si>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</si>
  <si>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</si>
  <si>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</si>
  <si>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</si>
  <si>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</si>
  <si>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</si>
  <si>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</si>
  <si>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</si>
  <si>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</si>
  <si>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</si>
  <si>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</si>
  <si>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</si>
  <si>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</si>
  <si>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</si>
  <si>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</si>
  <si>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</si>
  <si>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</si>
  <si>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</si>
  <si>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</si>
  <si>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</si>
  <si>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</si>
  <si>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</si>
  <si>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</si>
  <si>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</si>
  <si>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</si>
  <si>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</si>
  <si>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</si>
  <si>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</si>
  <si>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</si>
  <si>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</si>
  <si>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</si>
  <si>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</si>
  <si>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</si>
  <si>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</si>
  <si>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</si>
  <si>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</si>
  <si>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</si>
  <si>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</si>
  <si>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</si>
  <si>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</si>
  <si>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</si>
  <si>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</si>
  <si>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</si>
  <si>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</si>
  <si>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</si>
  <si>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</si>
  <si>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</si>
  <si>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</si>
  <si>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</si>
  <si>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</si>
  <si>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</si>
  <si>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</si>
  <si>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</si>
  <si>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</si>
  <si>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</si>
  <si>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</si>
  <si>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</si>
  <si>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</si>
  <si>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</si>
  <si>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</si>
  <si>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</si>
  <si>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</si>
  <si>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</si>
  <si>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</si>
  <si>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</si>
  <si>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</si>
  <si>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</si>
  <si>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</si>
  <si>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</si>
  <si>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</si>
  <si>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</si>
  <si>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</si>
  <si>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</si>
  <si>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</si>
  <si>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</si>
  <si>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</si>
  <si>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</si>
  <si>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</si>
  <si>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</si>
  <si>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</si>
  <si>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</si>
  <si>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</si>
  <si>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</si>
  <si>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</si>
  <si>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</si>
  <si>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</si>
  <si>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</si>
  <si>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</si>
  <si>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</si>
  <si>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</si>
  <si>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</si>
  <si>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</si>
  <si>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</si>
  <si>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</si>
  <si>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</si>
  <si>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</si>
  <si>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</si>
  <si>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</si>
  <si>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</si>
  <si>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</si>
  <si>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</si>
  <si>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</si>
  <si>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</si>
  <si>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</si>
  <si>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</si>
  <si>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</si>
  <si>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</si>
  <si>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</si>
  <si>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</si>
  <si>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</si>
  <si>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</si>
  <si>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</si>
  <si>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</si>
  <si>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</si>
  <si>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</si>
  <si>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</si>
  <si>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</si>
  <si>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</si>
  <si>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</si>
  <si>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</si>
  <si>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</si>
  <si>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</si>
  <si>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</si>
  <si>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</si>
  <si>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</si>
  <si>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</si>
  <si>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</si>
  <si>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</si>
  <si>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</si>
  <si>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</si>
  <si>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</si>
  <si>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</si>
  <si>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</si>
  <si>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</si>
  <si>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</si>
  <si>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</si>
  <si>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</si>
  <si>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</si>
  <si>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</si>
  <si>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</si>
  <si>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</si>
  <si>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</si>
  <si>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</si>
  <si>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</si>
  <si>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</si>
  <si>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</si>
  <si>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</si>
  <si>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</si>
  <si>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</si>
  <si>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</si>
  <si>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</si>
  <si>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</si>
  <si>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</si>
  <si>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</si>
  <si>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</si>
  <si>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</si>
  <si>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</si>
  <si>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</si>
  <si>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</si>
  <si>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</si>
  <si>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</si>
  <si>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</si>
  <si>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</si>
  <si>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</si>
  <si>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</si>
  <si>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</si>
  <si>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</si>
  <si>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</si>
  <si>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</si>
  <si>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</si>
  <si>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</si>
  <si>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</si>
  <si>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</si>
  <si>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</si>
  <si>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</si>
  <si>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</si>
  <si>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</si>
  <si>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</si>
  <si>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</si>
  <si>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</si>
  <si>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</si>
  <si>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</si>
  <si>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</si>
  <si>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</si>
  <si>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</si>
  <si>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</si>
  <si>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</si>
  <si>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</si>
  <si>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</si>
  <si>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</si>
  <si>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</si>
  <si>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</si>
  <si>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</si>
  <si>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</si>
  <si>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</si>
  <si>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</si>
  <si>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</si>
  <si>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</si>
  <si>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</si>
  <si>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</si>
  <si>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</si>
  <si>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</si>
  <si>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</si>
  <si>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</si>
  <si>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</si>
  <si>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</si>
  <si>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</si>
  <si>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</si>
  <si>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</si>
  <si>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</si>
  <si>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</si>
  <si>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</si>
  <si>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</si>
  <si>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</si>
  <si>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</si>
  <si>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</si>
  <si>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</si>
  <si>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</si>
  <si>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</si>
  <si>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</si>
  <si>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</si>
  <si>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</si>
  <si>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</si>
  <si>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</si>
  <si>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</si>
  <si>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</si>
  <si>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</si>
  <si>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</si>
  <si>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</si>
  <si>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</si>
  <si>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</si>
  <si>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</si>
  <si>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</si>
  <si>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</si>
  <si>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</si>
  <si>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</si>
  <si>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</si>
  <si>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</si>
  <si>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</si>
  <si>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</si>
  <si>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</si>
  <si>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</si>
  <si>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</si>
  <si>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</si>
  <si>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</si>
  <si>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</si>
  <si>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</si>
  <si>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</si>
  <si>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</si>
  <si>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</si>
  <si>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</si>
  <si>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</si>
  <si>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</si>
  <si>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</si>
  <si>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</si>
  <si>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</si>
  <si>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</si>
  <si>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</si>
  <si>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</si>
  <si>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</si>
  <si>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</si>
  <si>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</si>
  <si>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</si>
  <si>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</si>
  <si>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</si>
  <si>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</si>
  <si>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</si>
  <si>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</si>
  <si>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</si>
  <si>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</si>
  <si>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</si>
  <si>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</si>
  <si>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</si>
  <si>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</si>
  <si>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</si>
  <si>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</si>
  <si>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</si>
  <si>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</si>
  <si>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</si>
  <si>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</si>
  <si>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</si>
  <si>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</si>
  <si>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</si>
  <si>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</si>
  <si>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</si>
  <si>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</si>
  <si>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</si>
  <si>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</si>
  <si>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</si>
  <si>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</si>
  <si>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</si>
  <si>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</si>
  <si>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</si>
  <si>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</si>
  <si>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</si>
  <si>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</si>
  <si>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</si>
  <si>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</si>
  <si>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</si>
  <si>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</si>
  <si>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</si>
  <si>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</si>
  <si>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</si>
  <si>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</si>
  <si>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</si>
  <si>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</si>
  <si>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</si>
  <si>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</si>
  <si>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</si>
  <si>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</si>
  <si>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</si>
  <si>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</si>
  <si>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</si>
  <si>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</si>
  <si>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</si>
  <si>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</si>
  <si>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</si>
  <si>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</si>
  <si>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</si>
  <si>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</si>
  <si>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</si>
  <si>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</si>
  <si>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</si>
  <si>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</si>
  <si>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</si>
  <si>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</si>
  <si>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</si>
  <si>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</si>
  <si>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</si>
  <si>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</si>
  <si>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</si>
  <si>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</si>
  <si>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</si>
  <si>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</si>
  <si>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</si>
  <si>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</si>
  <si>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</si>
  <si>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</si>
  <si>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</si>
  <si>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</si>
  <si>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</si>
  <si>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</si>
  <si>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</si>
  <si>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</si>
  <si>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</si>
  <si>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</si>
  <si>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</si>
  <si>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</si>
  <si>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</si>
  <si>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</si>
  <si>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</si>
  <si>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</si>
  <si>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</si>
  <si>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</si>
  <si>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</si>
  <si>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</si>
  <si>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</si>
  <si>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</si>
  <si>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</si>
  <si>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</si>
  <si>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</si>
  <si>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</si>
  <si>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</si>
  <si>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</si>
  <si>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</si>
  <si>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</si>
  <si>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</si>
  <si>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</si>
  <si>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</si>
  <si>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</si>
  <si>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</si>
  <si>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</si>
  <si>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</si>
  <si>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</si>
  <si>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</si>
  <si>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</si>
  <si>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</si>
  <si>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</si>
  <si>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</si>
  <si>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</si>
  <si>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</si>
  <si>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</si>
  <si>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</si>
  <si>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</si>
  <si>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</si>
  <si>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</si>
  <si>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</si>
  <si>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</si>
  <si>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</si>
  <si>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</si>
  <si>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</si>
  <si>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</si>
  <si>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</si>
  <si>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</si>
  <si>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</si>
  <si>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</si>
  <si>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</si>
  <si>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</si>
  <si>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</si>
  <si>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</si>
  <si>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</si>
  <si>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</si>
  <si>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</si>
  <si>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</si>
  <si>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</si>
  <si>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</si>
  <si>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</si>
  <si>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</si>
  <si>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</si>
  <si>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</si>
  <si>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</si>
  <si>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</si>
  <si>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</si>
  <si>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</si>
  <si>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</si>
  <si>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</si>
  <si>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</si>
  <si>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</si>
  <si>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</si>
  <si>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</si>
  <si>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</si>
  <si>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</si>
  <si>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</si>
  <si>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</si>
  <si>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</si>
  <si>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</si>
  <si>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</si>
  <si>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</si>
  <si>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</si>
  <si>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</si>
  <si>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</si>
  <si>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</si>
  <si>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</si>
  <si>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</si>
  <si>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</si>
  <si>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</si>
  <si>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</si>
  <si>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</si>
  <si>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</si>
  <si>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</si>
  <si>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</si>
  <si>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</si>
  <si>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</si>
  <si>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</si>
  <si>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</si>
  <si>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</si>
  <si>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</si>
  <si>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</si>
  <si>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</si>
  <si>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</si>
  <si>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</si>
  <si>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</si>
  <si>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</si>
  <si>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</si>
  <si>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</si>
  <si>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</si>
  <si>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</si>
  <si>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</si>
  <si>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</si>
  <si>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</si>
  <si>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</si>
  <si>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</si>
  <si>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</si>
  <si>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</si>
  <si>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</si>
  <si>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</si>
  <si>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</si>
  <si>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</si>
  <si>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</si>
  <si>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</si>
  <si>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</si>
  <si>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</si>
  <si>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</si>
  <si>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</si>
  <si>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</si>
  <si>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</si>
  <si>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</si>
  <si>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</si>
  <si>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</si>
  <si>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</si>
  <si>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</si>
  <si>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</si>
  <si>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</si>
  <si>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</si>
  <si>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</si>
  <si>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</si>
  <si>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</si>
  <si>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</si>
  <si>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</si>
  <si>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</si>
  <si>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</si>
  <si>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</si>
  <si>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</si>
  <si>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</si>
  <si>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</si>
  <si>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</si>
  <si>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</si>
  <si>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</si>
  <si>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</si>
  <si>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</si>
  <si>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</si>
  <si>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</si>
  <si>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</si>
  <si>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</si>
  <si>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</si>
  <si>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</si>
  <si>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</si>
  <si>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</si>
  <si>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</si>
  <si>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</si>
  <si>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</si>
  <si>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</si>
  <si>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</si>
  <si>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</si>
  <si>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</si>
  <si>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</si>
  <si>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</si>
  <si>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</si>
  <si>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</si>
  <si>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</si>
  <si>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</si>
  <si>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</si>
  <si>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</si>
  <si>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</si>
  <si>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</si>
  <si>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</si>
  <si>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</si>
  <si>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</si>
  <si>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</si>
  <si>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</si>
  <si>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</si>
  <si>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</si>
  <si>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</si>
  <si>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</si>
  <si>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</si>
  <si>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</si>
  <si>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</si>
  <si>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</si>
  <si>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</si>
  <si>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</si>
  <si>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</si>
  <si>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</si>
  <si>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</si>
  <si>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</si>
  <si>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</si>
  <si>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</si>
  <si>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</si>
  <si>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</si>
  <si>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</si>
  <si>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</si>
  <si>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</si>
  <si>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</si>
  <si>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</si>
  <si>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</si>
  <si>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</si>
  <si>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</si>
  <si>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</si>
  <si>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</si>
  <si>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</si>
  <si>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</si>
  <si>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</si>
  <si>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</si>
  <si>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</si>
  <si>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</si>
  <si>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</si>
  <si>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</si>
  <si>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</si>
  <si>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</si>
  <si>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</si>
  <si>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</si>
  <si>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</si>
  <si>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</si>
  <si>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</si>
  <si>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</si>
  <si>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</si>
  <si>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</si>
  <si>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</si>
  <si>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</si>
  <si>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</si>
  <si>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</si>
  <si>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</si>
  <si>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</si>
  <si>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</si>
  <si>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</si>
  <si>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</si>
  <si>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</si>
  <si>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</si>
  <si>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</si>
  <si>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</si>
  <si>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</si>
  <si>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</si>
  <si>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</si>
  <si>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</si>
  <si>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</si>
  <si>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</si>
  <si>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</si>
  <si>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</si>
  <si>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</si>
  <si>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</si>
  <si>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</si>
  <si>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</si>
  <si>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</si>
  <si>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</si>
  <si>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</si>
  <si>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</si>
  <si>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</si>
  <si>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</si>
  <si>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</si>
  <si>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</si>
  <si>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</si>
  <si>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</si>
  <si>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</si>
  <si>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</si>
  <si>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</si>
  <si>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</si>
  <si>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</si>
  <si>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</si>
  <si>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</si>
  <si>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</si>
  <si>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</si>
  <si>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</si>
  <si>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</si>
  <si>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</si>
  <si>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</si>
  <si>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</si>
  <si>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</si>
  <si>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</si>
  <si>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</si>
  <si>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</si>
  <si>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</si>
  <si>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</si>
  <si>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</si>
  <si>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</si>
  <si>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</si>
  <si>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</si>
  <si>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</si>
  <si>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</si>
  <si>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</si>
  <si>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</si>
  <si>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</si>
  <si>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</si>
  <si>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</si>
  <si>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</si>
  <si>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</si>
  <si>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</si>
  <si>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</si>
  <si>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</si>
  <si>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</si>
  <si>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</si>
  <si>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</si>
  <si>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</si>
  <si>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</si>
  <si>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</si>
  <si>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</si>
  <si>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</si>
  <si>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</si>
  <si>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</si>
  <si>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</si>
  <si>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</si>
  <si>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</si>
  <si>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</si>
  <si>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</si>
  <si>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</si>
  <si>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</si>
  <si>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</si>
  <si>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</si>
  <si>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</si>
  <si>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</si>
  <si>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</si>
  <si>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</si>
  <si>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</si>
  <si>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</si>
  <si>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</si>
  <si>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</si>
  <si>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</si>
  <si>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</si>
  <si>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</si>
  <si>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</si>
  <si>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</si>
  <si>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</si>
  <si>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</si>
  <si>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</si>
  <si>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</si>
  <si>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</si>
  <si>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</si>
  <si>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</si>
  <si>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</si>
  <si>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</si>
  <si>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</si>
  <si>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</si>
  <si>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</si>
  <si>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</si>
  <si>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</si>
  <si>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</si>
  <si>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</si>
  <si>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</si>
  <si>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</si>
  <si>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</si>
  <si>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</si>
  <si>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</si>
  <si>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</si>
  <si>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</si>
  <si>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</si>
  <si>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</si>
  <si>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</si>
  <si>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</si>
  <si>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</si>
  <si>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</si>
  <si>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</si>
  <si>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</si>
  <si>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</si>
  <si>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</si>
  <si>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</si>
  <si>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</si>
  <si>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</si>
  <si>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</si>
  <si>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</si>
  <si>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</si>
  <si>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</si>
  <si>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</si>
  <si>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</si>
  <si>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</si>
  <si>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</si>
  <si>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</si>
  <si>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</si>
  <si>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</si>
  <si>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</si>
  <si>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</si>
  <si>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</si>
  <si>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</si>
  <si>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</si>
  <si>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</si>
  <si>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</si>
  <si>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</si>
  <si>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</si>
  <si>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</si>
  <si>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</si>
  <si>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</si>
  <si>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</si>
  <si>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</si>
  <si>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</si>
  <si>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</si>
  <si>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</si>
  <si>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</si>
  <si>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</si>
  <si>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</si>
  <si>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</si>
  <si>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</si>
  <si>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</si>
  <si>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</si>
  <si>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</si>
  <si>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</si>
  <si>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</si>
  <si>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</si>
  <si>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</si>
  <si>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</si>
  <si>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</si>
  <si>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</si>
  <si>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</si>
  <si>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</si>
  <si>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</si>
  <si>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</si>
  <si>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</si>
  <si>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</si>
  <si>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</si>
  <si>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</si>
  <si>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</si>
  <si>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</si>
  <si>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</si>
  <si>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</si>
  <si>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</si>
  <si>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</si>
  <si>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</si>
  <si>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</si>
  <si>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</si>
  <si>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</si>
  <si>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</si>
  <si>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</si>
  <si>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</si>
  <si>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</si>
  <si>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</si>
  <si>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</si>
  <si>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</si>
  <si>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</si>
  <si>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</si>
  <si>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</si>
  <si>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</si>
  <si>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</si>
  <si>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</si>
  <si>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</si>
  <si>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</si>
  <si>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</si>
  <si>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</si>
  <si>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</si>
  <si>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</si>
  <si>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</si>
  <si>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</si>
  <si>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</si>
  <si>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</si>
  <si>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</si>
  <si>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</si>
  <si>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</si>
  <si>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</si>
  <si>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</si>
  <si>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</si>
  <si>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</si>
  <si>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</si>
  <si>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</si>
  <si>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</si>
  <si>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</si>
  <si>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</si>
  <si>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</si>
  <si>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</si>
  <si>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</si>
  <si>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</si>
  <si>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</si>
  <si>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</si>
  <si>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</si>
  <si>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</si>
  <si>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</si>
  <si>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</si>
  <si>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</si>
  <si>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</si>
  <si>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</si>
  <si>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</si>
  <si>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</si>
  <si>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</si>
  <si>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</si>
  <si>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</si>
  <si>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</si>
  <si>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</si>
  <si>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</si>
  <si>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</si>
  <si>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</si>
  <si>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</si>
  <si>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</si>
  <si>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</si>
  <si>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</si>
  <si>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</si>
  <si>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</si>
  <si>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</si>
  <si>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</si>
  <si>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</si>
  <si>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</si>
  <si>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</si>
  <si>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</si>
  <si>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</si>
  <si>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</si>
  <si>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</si>
  <si>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</si>
  <si>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</si>
  <si>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</si>
  <si>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</si>
  <si>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</si>
  <si>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</si>
  <si>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</si>
  <si>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</si>
  <si>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</si>
  <si>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</si>
  <si>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</si>
  <si>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</si>
  <si>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</si>
  <si>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</si>
  <si>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</si>
  <si>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</si>
  <si>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</si>
  <si>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</si>
  <si>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</si>
  <si>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</si>
  <si>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</si>
  <si>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</si>
  <si>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</si>
  <si>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</si>
  <si>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</si>
  <si>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</si>
  <si>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</si>
  <si>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</si>
  <si>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</si>
  <si>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</si>
  <si>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</si>
  <si>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</si>
  <si>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</si>
  <si>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</si>
  <si>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</si>
  <si>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</si>
  <si>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</si>
  <si>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</si>
  <si>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</si>
  <si>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</si>
  <si>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</si>
  <si>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</si>
  <si>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</si>
  <si>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</si>
  <si>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</si>
  <si>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</si>
  <si>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</si>
  <si>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</si>
  <si>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</si>
  <si>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</si>
  <si>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</si>
  <si>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</si>
  <si>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</si>
  <si>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</si>
  <si>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</si>
  <si>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</si>
  <si>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</si>
  <si>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</si>
  <si>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</si>
  <si>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</si>
  <si>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</si>
  <si>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</si>
  <si>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</si>
  <si>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</si>
  <si>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</si>
  <si>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</si>
  <si>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</si>
  <si>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</si>
  <si>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</si>
  <si>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</si>
  <si>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</si>
  <si>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</si>
  <si>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</si>
  <si>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</si>
  <si>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</si>
  <si>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</si>
  <si>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</si>
  <si>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</si>
  <si>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</si>
  <si>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</si>
  <si>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</si>
  <si>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</si>
  <si>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</si>
  <si>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</si>
  <si>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</si>
  <si>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</si>
  <si>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</si>
  <si>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</si>
  <si>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</si>
  <si>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</si>
  <si>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</si>
  <si>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</si>
  <si>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</si>
  <si>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</si>
  <si>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</si>
  <si>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</si>
  <si>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</si>
  <si>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</si>
  <si>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</si>
  <si>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</si>
  <si>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</si>
  <si>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</si>
  <si>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</si>
  <si>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</si>
  <si>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</si>
  <si>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</si>
  <si>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</si>
  <si>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</si>
  <si>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</si>
  <si>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</si>
  <si>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</si>
  <si>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</si>
  <si>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</si>
  <si>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</si>
  <si>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</si>
  <si>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</si>
  <si>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</si>
  <si>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</si>
  <si>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</si>
  <si>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</si>
  <si>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</si>
  <si>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</si>
  <si>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</si>
  <si>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</si>
  <si>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</si>
  <si>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</si>
  <si>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</si>
  <si>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</si>
  <si>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</si>
  <si>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</si>
  <si>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</si>
  <si>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</si>
  <si>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</si>
  <si>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</si>
  <si>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</si>
  <si>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</si>
  <si>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</si>
  <si>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</si>
  <si>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</si>
  <si>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</si>
  <si>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</si>
  <si>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</si>
  <si>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</si>
  <si>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</si>
  <si>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</si>
  <si>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</si>
  <si>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</si>
  <si>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</si>
  <si>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</si>
  <si>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</si>
  <si>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</si>
  <si>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</si>
  <si>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</si>
  <si>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</si>
  <si>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</si>
  <si>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</si>
  <si>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</si>
  <si>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</si>
  <si>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</si>
  <si>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</si>
  <si>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</si>
  <si>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</si>
  <si>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</si>
  <si>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</si>
  <si>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</si>
  <si>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</si>
  <si>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</si>
  <si>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</si>
  <si>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</si>
  <si>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</si>
  <si>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</si>
  <si>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</si>
  <si>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</si>
  <si>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</si>
  <si>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</si>
  <si>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</si>
  <si>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</si>
  <si>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</si>
  <si>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</si>
  <si>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</si>
  <si>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</si>
  <si>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</si>
  <si>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</si>
  <si>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</si>
  <si>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</si>
  <si>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</si>
  <si>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</si>
  <si>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</si>
  <si>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</si>
  <si>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</si>
  <si>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</si>
  <si>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</si>
  <si>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</si>
  <si>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</si>
  <si>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</si>
  <si>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</si>
  <si>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</si>
  <si>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</si>
  <si>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</si>
  <si>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</si>
  <si>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</si>
  <si>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</si>
  <si>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</si>
  <si>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</si>
  <si>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</si>
  <si>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</si>
  <si>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</si>
  <si>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</si>
  <si>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</si>
  <si>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</si>
  <si>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</si>
  <si>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</si>
  <si>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</si>
  <si>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</si>
  <si>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</si>
  <si>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</si>
  <si>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</si>
  <si>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</si>
  <si>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</si>
  <si>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</si>
  <si>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</si>
  <si>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</si>
  <si>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</si>
  <si>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</si>
  <si>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</si>
  <si>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</si>
  <si>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</si>
  <si>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</si>
  <si>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</si>
  <si>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</si>
  <si>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</si>
  <si>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</si>
  <si>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</si>
  <si>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</si>
  <si>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</si>
  <si>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</si>
  <si>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</si>
  <si>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</si>
  <si>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</si>
  <si>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</si>
  <si>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</si>
  <si>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</si>
  <si>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</si>
  <si>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</si>
  <si>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</si>
  <si>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</si>
  <si>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</si>
  <si>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</si>
  <si>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</si>
  <si>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</si>
  <si>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</si>
  <si>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</si>
  <si>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</si>
  <si>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</si>
  <si>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</si>
  <si>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</si>
  <si>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</si>
  <si>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</si>
  <si>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</si>
  <si>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</si>
  <si>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</si>
  <si>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</si>
  <si>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</si>
  <si>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</si>
  <si>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</si>
  <si>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</si>
  <si>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</si>
  <si>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</si>
  <si>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</si>
  <si>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</si>
  <si>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</si>
  <si>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</si>
  <si>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</si>
  <si>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</si>
  <si>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</si>
  <si>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</si>
  <si>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</si>
  <si>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</si>
  <si>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</si>
  <si>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</si>
  <si>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</si>
  <si>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</si>
  <si>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</si>
  <si>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</si>
  <si>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</si>
  <si>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</si>
  <si>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</si>
  <si>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</si>
  <si>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</si>
  <si>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</si>
  <si>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</si>
  <si>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</si>
  <si>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</si>
  <si>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</si>
  <si>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</si>
  <si>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</si>
  <si>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</si>
  <si>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</si>
  <si>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</si>
  <si>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</si>
  <si>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</si>
  <si>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</si>
  <si>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</si>
  <si>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</si>
  <si>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</si>
  <si>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</si>
  <si>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</si>
  <si>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</si>
  <si>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</si>
  <si>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</si>
  <si>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</si>
  <si>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</si>
  <si>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</si>
  <si>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</si>
  <si>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</si>
  <si>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</si>
  <si>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</si>
  <si>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</si>
  <si>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</si>
  <si>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</si>
  <si>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</si>
  <si>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</si>
  <si>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</si>
  <si>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</si>
  <si>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</si>
  <si>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</si>
  <si>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</si>
  <si>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</si>
  <si>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</si>
  <si>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</si>
  <si>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</si>
  <si>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</si>
  <si>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</si>
  <si>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</si>
  <si>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</si>
  <si>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</si>
  <si>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</si>
  <si>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</si>
  <si>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</si>
  <si>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</si>
  <si>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</si>
  <si>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</si>
  <si>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</si>
  <si>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</si>
  <si>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</si>
  <si>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</si>
  <si>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</si>
  <si>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</si>
  <si>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</si>
  <si>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</si>
  <si>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</si>
  <si>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</si>
  <si>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</si>
  <si>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</si>
  <si>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</si>
  <si>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</si>
  <si>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</si>
  <si>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</si>
  <si>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</si>
  <si>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</si>
  <si>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</si>
  <si>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</si>
  <si>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</si>
  <si>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</si>
  <si>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</si>
  <si>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</si>
  <si>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</si>
  <si>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</si>
  <si>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</si>
  <si>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</si>
  <si>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</si>
  <si>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</si>
  <si>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</si>
  <si>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</si>
  <si>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</si>
  <si>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</si>
  <si>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</si>
  <si>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</si>
  <si>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</si>
  <si>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</si>
  <si>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</si>
  <si>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</si>
  <si>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</si>
  <si>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</si>
  <si>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</si>
  <si>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</si>
  <si>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</si>
  <si>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</si>
  <si>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</si>
  <si>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</si>
  <si>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</si>
  <si>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</si>
  <si>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</si>
  <si>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</si>
  <si>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</si>
  <si>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</si>
  <si>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</si>
  <si>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</si>
  <si>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</si>
  <si>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</si>
  <si>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</si>
  <si>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</si>
  <si>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</si>
  <si>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</si>
  <si>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</si>
  <si>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</si>
  <si>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</si>
  <si>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</si>
  <si>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</si>
  <si>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</si>
  <si>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</si>
  <si>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</si>
  <si>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</si>
  <si>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</si>
  <si>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</si>
  <si>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</si>
  <si>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</si>
  <si>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</si>
  <si>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</si>
  <si>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</si>
  <si>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</si>
  <si>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</si>
  <si>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</si>
  <si>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</si>
  <si>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</si>
  <si>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</si>
  <si>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</si>
  <si>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</si>
  <si>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</si>
  <si>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</si>
  <si>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</si>
  <si>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</si>
  <si>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</si>
  <si>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</si>
  <si>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</si>
  <si>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</si>
  <si>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</si>
  <si>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</si>
  <si>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</si>
  <si>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</si>
  <si>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</si>
  <si>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</si>
  <si>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</si>
  <si>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</si>
  <si>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</si>
  <si>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</si>
  <si>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</si>
  <si>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</si>
  <si>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</si>
  <si>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</si>
  <si>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</si>
  <si>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</si>
  <si>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</si>
  <si>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</si>
  <si>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</si>
  <si>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</si>
  <si>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</si>
  <si>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</si>
  <si>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</si>
  <si>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</si>
  <si>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</si>
  <si>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</si>
  <si>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</si>
  <si>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</si>
  <si>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</si>
  <si>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</si>
  <si>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</si>
  <si>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</si>
  <si>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</si>
  <si>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</si>
  <si>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</si>
  <si>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</si>
  <si>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</si>
  <si>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</si>
  <si>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</si>
  <si>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</si>
  <si>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</si>
  <si>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</si>
  <si>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</si>
  <si>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</si>
  <si>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</si>
  <si>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</si>
  <si>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</si>
  <si>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</si>
  <si>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</si>
  <si>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</si>
  <si>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</si>
  <si>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</si>
  <si>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</si>
  <si>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</si>
  <si>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</si>
  <si>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</si>
  <si>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</si>
  <si>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</si>
  <si>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</si>
  <si>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</si>
  <si>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</si>
  <si>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</si>
  <si>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</si>
  <si>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</si>
  <si>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</si>
  <si>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</si>
  <si>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</si>
  <si>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</si>
  <si>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</si>
  <si>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</si>
  <si>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</si>
  <si>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</si>
  <si>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</si>
  <si>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</si>
  <si>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</si>
  <si>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</si>
  <si>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</si>
  <si>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</si>
  <si>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</si>
  <si>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</si>
  <si>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</si>
  <si>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</si>
  <si>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</si>
  <si>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</si>
  <si>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</si>
  <si>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</si>
  <si>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</si>
  <si>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</si>
  <si>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</si>
  <si>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</si>
  <si>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</si>
  <si>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</si>
  <si>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</si>
  <si>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</si>
  <si>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</si>
  <si>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</si>
  <si>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</si>
  <si>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</si>
  <si>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</si>
  <si>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</si>
  <si>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</si>
  <si>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</si>
  <si>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</si>
  <si>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</si>
  <si>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</si>
  <si>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</si>
  <si>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</si>
  <si>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</si>
  <si>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</si>
  <si>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</si>
  <si>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</si>
  <si>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</si>
  <si>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</si>
  <si>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</si>
  <si>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</si>
  <si>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</si>
  <si>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</si>
  <si>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</si>
  <si>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</si>
  <si>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</si>
  <si>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</si>
  <si>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</si>
  <si>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</si>
  <si>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</si>
  <si>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</si>
  <si>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</si>
  <si>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</si>
  <si>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</si>
  <si>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</si>
  <si>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</si>
  <si>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</si>
  <si>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</si>
  <si>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</si>
  <si>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</si>
  <si>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</si>
  <si>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</si>
  <si>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</si>
  <si>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</si>
  <si>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</si>
  <si>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</si>
  <si>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</si>
  <si>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</si>
  <si>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</si>
  <si>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</si>
  <si>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</si>
  <si>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</si>
  <si>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</si>
  <si>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</si>
  <si>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</si>
  <si>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</si>
  <si>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</si>
  <si>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</si>
  <si>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</si>
  <si>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</si>
  <si>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</si>
  <si>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</si>
  <si>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</si>
  <si>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</si>
  <si>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</si>
  <si>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</si>
  <si>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</si>
  <si>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</si>
  <si>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</si>
  <si>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</si>
  <si>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</si>
  <si>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</si>
  <si>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</si>
  <si>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</si>
  <si>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</si>
  <si>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</si>
  <si>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</si>
  <si>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</si>
  <si>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</si>
  <si>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</si>
  <si>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</si>
  <si>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</si>
  <si>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</si>
  <si>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</si>
  <si>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</si>
  <si>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</si>
  <si>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</si>
  <si>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</si>
  <si>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</si>
  <si>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</si>
  <si>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</si>
  <si>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</si>
  <si>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</si>
  <si>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</si>
  <si>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</si>
  <si>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</si>
  <si>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</si>
  <si>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</si>
  <si>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</si>
  <si>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</si>
  <si>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</si>
  <si>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</si>
  <si>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</si>
  <si>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</si>
  <si>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</si>
  <si>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</si>
  <si>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</si>
  <si>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</si>
  <si>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</si>
  <si>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</si>
  <si>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</si>
  <si>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</si>
  <si>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</si>
  <si>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</si>
  <si>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</si>
  <si>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</si>
  <si>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</si>
  <si>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</si>
  <si>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</si>
  <si>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</si>
  <si>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</si>
  <si>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</si>
  <si>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</si>
  <si>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</si>
  <si>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</si>
  <si>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</si>
  <si>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</si>
  <si>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</si>
  <si>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</si>
  <si>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</si>
  <si>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</si>
  <si>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</si>
  <si>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</si>
  <si>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</si>
  <si>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</si>
  <si>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</si>
  <si>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</si>
  <si>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</si>
  <si>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</si>
  <si>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</si>
  <si>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</si>
  <si>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</si>
  <si>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</si>
  <si>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</si>
  <si>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</si>
  <si>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</si>
  <si>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</si>
  <si>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</si>
  <si>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</si>
  <si>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</si>
  <si>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</si>
  <si>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</si>
  <si>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</si>
  <si>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</si>
  <si>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</si>
  <si>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</si>
  <si>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</si>
  <si>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</si>
  <si>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</si>
  <si>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</si>
  <si>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</si>
  <si>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</si>
  <si>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</si>
  <si>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</si>
  <si>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</si>
  <si>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</si>
  <si>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</si>
  <si>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</si>
  <si>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</si>
  <si>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</si>
  <si>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</si>
  <si>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</si>
  <si>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</si>
  <si>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</si>
  <si>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</si>
  <si>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</si>
  <si>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</si>
  <si>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</si>
  <si>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</si>
  <si>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</si>
  <si>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</si>
  <si>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</si>
  <si>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</si>
  <si>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</si>
  <si>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</si>
  <si>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</si>
  <si>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</si>
  <si>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</si>
  <si>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</si>
  <si>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</si>
  <si>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</si>
  <si>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</si>
  <si>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</si>
  <si>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</si>
  <si>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</si>
  <si>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</si>
  <si>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</si>
  <si>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</si>
  <si>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</si>
  <si>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</si>
  <si>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</si>
  <si>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</si>
  <si>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</si>
  <si>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</si>
  <si>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</si>
  <si>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</si>
  <si>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</si>
  <si>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</si>
  <si>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</si>
  <si>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</si>
  <si>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</si>
  <si>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</si>
  <si>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</si>
  <si>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</si>
  <si>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</si>
  <si>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</si>
  <si>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</si>
  <si>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</si>
  <si>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</si>
  <si>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</si>
  <si>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</si>
  <si>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</si>
  <si>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</si>
  <si>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</si>
  <si>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</si>
  <si>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</si>
  <si>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</si>
  <si>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</si>
  <si>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</si>
  <si>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</si>
  <si>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</si>
  <si>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</si>
  <si>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</si>
  <si>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</si>
  <si>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</si>
  <si>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</si>
  <si>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</si>
  <si>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</si>
  <si>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</si>
  <si>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</si>
  <si>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</si>
  <si>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</si>
  <si>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</si>
  <si>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</si>
  <si>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</si>
  <si>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</si>
  <si>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</si>
  <si>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</si>
  <si>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</si>
  <si>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</si>
  <si>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</si>
  <si>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</si>
  <si>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</si>
  <si>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</si>
  <si>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</si>
  <si>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</si>
  <si>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</si>
  <si>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</si>
  <si>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</si>
  <si>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</si>
  <si>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</si>
  <si>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</si>
  <si>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</si>
  <si>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</si>
  <si>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</si>
  <si>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</si>
  <si>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</si>
  <si>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</si>
  <si>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</si>
  <si>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</si>
  <si>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</si>
  <si>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</si>
  <si>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</si>
  <si>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</si>
  <si>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</si>
  <si>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</si>
  <si>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</si>
  <si>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</si>
  <si>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</si>
  <si>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</si>
  <si>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</si>
  <si>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</si>
  <si>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</si>
  <si>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</si>
  <si>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</si>
  <si>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</si>
  <si>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</si>
  <si>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</si>
  <si>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</si>
  <si>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</si>
  <si>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</si>
  <si>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</si>
  <si>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</si>
  <si>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</si>
  <si>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</si>
  <si>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</si>
  <si>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</si>
  <si>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</si>
  <si>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</si>
  <si>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</si>
  <si>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</si>
  <si>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</si>
  <si>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</si>
  <si>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</si>
  <si>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</si>
  <si>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</si>
  <si>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</si>
  <si>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</si>
  <si>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</si>
  <si>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</si>
  <si>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</si>
  <si>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</si>
  <si>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</si>
  <si>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</si>
  <si>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</si>
  <si>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</si>
  <si>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</si>
  <si>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</si>
  <si>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</si>
  <si>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</si>
  <si>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</si>
  <si>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</si>
  <si>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</si>
  <si>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</si>
  <si>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</si>
  <si>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</si>
  <si>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</si>
  <si>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</si>
  <si>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</si>
  <si>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</si>
  <si>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</si>
  <si>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</si>
  <si>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</si>
  <si>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</si>
  <si>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</si>
  <si>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</si>
  <si>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</si>
  <si>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</si>
  <si>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</si>
  <si>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</si>
  <si>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</si>
  <si>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</si>
  <si>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</si>
  <si>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</si>
  <si>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</si>
  <si>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</si>
  <si>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</si>
  <si>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</si>
  <si>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</si>
  <si>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</si>
  <si>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</si>
  <si>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</si>
  <si>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</si>
  <si>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</si>
  <si>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</si>
  <si>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</si>
  <si>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</si>
  <si>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</si>
  <si>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</si>
  <si>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</si>
  <si>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</si>
  <si>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</si>
  <si>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</si>
  <si>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</si>
  <si>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</si>
  <si>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</si>
  <si>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</si>
  <si>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</si>
  <si>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</si>
  <si>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</si>
  <si>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</si>
  <si>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</si>
  <si>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</si>
  <si>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</si>
  <si>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</si>
  <si>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</si>
  <si>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</si>
  <si>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</si>
  <si>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</si>
  <si>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</si>
  <si>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</si>
  <si>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</si>
  <si>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</si>
  <si>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</si>
  <si>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</si>
  <si>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</si>
  <si>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</si>
  <si>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</si>
  <si>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</si>
  <si>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</si>
  <si>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</si>
  <si>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</si>
  <si>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</si>
  <si>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</si>
  <si>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</si>
  <si>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</si>
  <si>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</si>
  <si>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</si>
  <si>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</si>
  <si>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</si>
  <si>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</si>
  <si>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</si>
  <si>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</si>
  <si>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</si>
  <si>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</si>
  <si>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</si>
  <si>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</si>
  <si>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</si>
  <si>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</si>
  <si>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</si>
  <si>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</si>
  <si>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</si>
  <si>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</si>
  <si>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</si>
  <si>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</si>
  <si>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</si>
  <si>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</si>
  <si>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</si>
  <si>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</si>
  <si>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</si>
  <si>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</si>
  <si>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</si>
  <si>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</si>
  <si>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</si>
  <si>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</si>
  <si>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</si>
  <si>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</si>
  <si>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</si>
  <si>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</si>
  <si>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</si>
  <si>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</si>
  <si>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</si>
  <si>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</si>
  <si>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</si>
  <si>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</si>
  <si>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</si>
  <si>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</si>
  <si>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</si>
  <si>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</si>
  <si>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</si>
  <si>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</si>
  <si>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</si>
  <si>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</si>
  <si>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</si>
  <si>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</si>
  <si>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</si>
  <si>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</si>
  <si>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</si>
  <si>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</si>
  <si>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</si>
  <si>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</si>
  <si>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</si>
  <si>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</si>
  <si>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</si>
  <si>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</si>
  <si>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</si>
  <si>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</si>
  <si>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</si>
  <si>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</si>
  <si>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</si>
  <si>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</si>
  <si>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</si>
  <si>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</si>
  <si>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</si>
  <si>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</si>
  <si>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</si>
  <si>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</si>
  <si>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</si>
  <si>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</si>
  <si>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</si>
  <si>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</si>
  <si>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</si>
  <si>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</si>
  <si>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</si>
  <si>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</si>
  <si>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</si>
  <si>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</si>
  <si>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</si>
  <si>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</si>
  <si>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</si>
  <si>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</si>
  <si>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</si>
  <si>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</si>
  <si>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</si>
  <si>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</si>
  <si>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</si>
  <si>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</si>
  <si>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</si>
  <si>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</si>
  <si>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</si>
  <si>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</si>
  <si>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</si>
  <si>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</si>
  <si>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</si>
  <si>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</si>
  <si>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</si>
  <si>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</si>
  <si>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</si>
  <si>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</si>
  <si>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</si>
  <si>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</si>
  <si>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</si>
  <si>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</si>
  <si>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</si>
  <si>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</si>
  <si>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</si>
  <si>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</si>
  <si>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</si>
  <si>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</si>
  <si>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</si>
  <si>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</si>
  <si>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</si>
  <si>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</si>
  <si>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</si>
  <si>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</si>
  <si>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</si>
  <si>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</si>
  <si>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</si>
  <si>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</si>
  <si>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</si>
  <si>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</si>
  <si>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</si>
  <si>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</si>
  <si>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</si>
  <si>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</si>
  <si>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</si>
  <si>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</si>
  <si>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</si>
  <si>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</si>
  <si>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</si>
  <si>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</si>
  <si>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</si>
  <si>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</si>
  <si>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</si>
  <si>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</si>
  <si>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</si>
  <si>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</si>
  <si>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</si>
  <si>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</si>
  <si>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</si>
  <si>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</si>
  <si>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</si>
  <si>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</si>
  <si>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</si>
  <si>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</si>
  <si>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</si>
  <si>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</si>
  <si>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</si>
  <si>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</si>
  <si>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</si>
  <si>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</si>
  <si>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</si>
  <si>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</si>
  <si>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</si>
  <si>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</si>
  <si>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</si>
  <si>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</si>
  <si>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</si>
  <si>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</si>
  <si>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</si>
  <si>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</si>
  <si>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</si>
  <si>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</si>
  <si>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</si>
  <si>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</si>
  <si>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</si>
  <si>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</si>
  <si>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</si>
  <si>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</si>
  <si>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</si>
  <si>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</si>
  <si>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</si>
  <si>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</si>
  <si>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</si>
  <si>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</si>
  <si>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</si>
  <si>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</si>
  <si>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</si>
  <si>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</si>
  <si>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</si>
  <si>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</si>
  <si>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</si>
  <si>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</si>
  <si>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</si>
  <si>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</si>
  <si>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</si>
  <si>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</si>
  <si>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</si>
  <si>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</si>
  <si>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</si>
  <si>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</si>
  <si>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</si>
  <si>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</si>
  <si>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</si>
  <si>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</si>
  <si>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</si>
  <si>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</si>
  <si>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</si>
  <si>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</si>
  <si>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</si>
  <si>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</si>
  <si>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</si>
  <si>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</si>
  <si>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</si>
  <si>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</si>
  <si>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</si>
  <si>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</si>
  <si>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</si>
  <si>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</si>
  <si>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</si>
  <si>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</si>
  <si>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</si>
  <si>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</si>
  <si>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</si>
  <si>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</si>
  <si>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</si>
  <si>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</si>
  <si>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</si>
  <si>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</si>
  <si>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</si>
  <si>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</si>
  <si>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</si>
  <si>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</si>
  <si>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</si>
  <si>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</si>
  <si>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</si>
  <si>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</si>
  <si>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</si>
  <si>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</si>
  <si>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</si>
  <si>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</si>
  <si>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</si>
  <si>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</si>
  <si>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</si>
  <si>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</si>
  <si>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</si>
  <si>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</si>
  <si>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</si>
  <si>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</si>
  <si>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</si>
  <si>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</si>
  <si>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</si>
  <si>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</si>
  <si>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</si>
  <si>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</si>
  <si>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</si>
  <si>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</si>
  <si>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</si>
  <si>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</si>
  <si>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</si>
  <si>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</si>
  <si>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</si>
  <si>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</si>
  <si>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</si>
  <si>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</si>
  <si>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</si>
  <si>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</si>
  <si>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</si>
  <si>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</si>
  <si>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</si>
  <si>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</si>
  <si>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</si>
  <si>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</si>
  <si>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</si>
  <si>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</si>
  <si>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</si>
  <si>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</si>
  <si>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</si>
  <si>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</si>
  <si>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</si>
  <si>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</si>
  <si>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</si>
  <si>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</si>
  <si>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</si>
  <si>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</si>
  <si>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</si>
  <si>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</si>
  <si>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</si>
  <si>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</si>
  <si>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</si>
  <si>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</si>
  <si>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</si>
  <si>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</si>
  <si>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</si>
  <si>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</si>
  <si>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</si>
  <si>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</si>
  <si>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</si>
  <si>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</si>
  <si>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</si>
  <si>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</si>
  <si>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</si>
  <si>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</si>
  <si>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</si>
  <si>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</si>
  <si>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</si>
  <si>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</si>
  <si>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</si>
  <si>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</si>
  <si>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</si>
  <si>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</si>
  <si>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</si>
  <si>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</si>
  <si>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</si>
  <si>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</si>
  <si>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</si>
  <si>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</si>
  <si>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</si>
  <si>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</si>
  <si>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</si>
  <si>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</si>
  <si>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</si>
  <si>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</si>
  <si>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</si>
  <si>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</si>
  <si>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</si>
  <si>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</si>
  <si>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</si>
  <si>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</si>
  <si>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</si>
  <si>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</si>
  <si>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</si>
  <si>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</si>
  <si>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</si>
  <si>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</si>
  <si>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</si>
  <si>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</si>
  <si>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</si>
  <si>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</si>
  <si>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</si>
  <si>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</si>
  <si>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</si>
  <si>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</si>
  <si>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</si>
  <si>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</si>
  <si>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</si>
  <si>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</si>
  <si>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</si>
  <si>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</si>
  <si>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</si>
  <si>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</si>
  <si>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</si>
  <si>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</si>
  <si>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</si>
  <si>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</si>
  <si>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</si>
  <si>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</si>
  <si>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</si>
  <si>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</si>
  <si>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</si>
  <si>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</si>
  <si>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</si>
  <si>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</si>
  <si>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</si>
  <si>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</si>
  <si>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</si>
  <si>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</si>
  <si>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</si>
  <si>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</si>
  <si>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</si>
  <si>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</si>
  <si>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</si>
  <si>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</si>
  <si>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</si>
  <si>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</si>
  <si>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</si>
  <si>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</si>
  <si>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</si>
  <si>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</si>
  <si>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</si>
  <si>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</si>
  <si>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</si>
  <si>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</si>
  <si>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</si>
  <si>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</si>
  <si>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</si>
  <si>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</si>
  <si>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</si>
  <si>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</si>
  <si>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</si>
  <si>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</si>
  <si>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</si>
  <si>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</si>
  <si>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</si>
  <si>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</si>
  <si>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</si>
  <si>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</si>
  <si>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</si>
  <si>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</si>
  <si>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</si>
  <si>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</si>
  <si>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</si>
  <si>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</si>
  <si>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</si>
  <si>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</si>
  <si>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</si>
  <si>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</si>
  <si>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</si>
  <si>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</si>
  <si>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</si>
  <si>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</si>
  <si>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</si>
  <si>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</si>
  <si>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</si>
  <si>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</si>
  <si>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</si>
  <si>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</si>
  <si>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</si>
  <si>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</si>
  <si>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</si>
  <si>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</si>
  <si>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</si>
  <si>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</si>
  <si>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</si>
  <si>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</si>
  <si>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</si>
  <si>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</si>
  <si>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</si>
  <si>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</si>
  <si>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</si>
  <si>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</si>
  <si>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</si>
  <si>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</si>
  <si>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</si>
  <si>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</si>
  <si>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</si>
  <si>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</si>
  <si>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</si>
  <si>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</si>
  <si>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</si>
  <si>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</si>
  <si>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</si>
  <si>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</si>
  <si>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</si>
  <si>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</si>
  <si>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</si>
  <si>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</si>
  <si>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</si>
  <si>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</si>
  <si>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</si>
  <si>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</si>
  <si>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</si>
  <si>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</si>
  <si>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</si>
  <si>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</si>
  <si>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</si>
  <si>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</si>
  <si>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</si>
  <si>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</si>
  <si>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</si>
  <si>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</si>
  <si>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</si>
  <si>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</si>
  <si>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</si>
  <si>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</si>
  <si>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</si>
  <si>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</si>
  <si>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</si>
  <si>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</si>
  <si>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</si>
  <si>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</si>
  <si>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</si>
  <si>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</si>
  <si>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</si>
  <si>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</si>
  <si>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</si>
  <si>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</si>
  <si>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</si>
  <si>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</si>
  <si>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</si>
  <si>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</si>
  <si>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</si>
  <si>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</si>
  <si>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</si>
  <si>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</si>
  <si>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</si>
  <si>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</si>
  <si>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</si>
  <si>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</si>
  <si>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</si>
  <si>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</si>
  <si>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</si>
  <si>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</si>
  <si>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</si>
  <si>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</si>
  <si>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</si>
  <si>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</si>
  <si>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</si>
  <si>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</si>
  <si>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</si>
  <si>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</si>
  <si>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</si>
  <si>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</si>
  <si>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</si>
  <si>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</si>
  <si>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</si>
  <si>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</si>
  <si>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</si>
  <si>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</si>
  <si>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</si>
  <si>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</si>
  <si>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</si>
  <si>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</si>
  <si>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</si>
  <si>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</si>
  <si>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</si>
  <si>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</si>
  <si>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</si>
  <si>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</si>
  <si>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</si>
  <si>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</si>
  <si>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</si>
  <si>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</si>
  <si>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</si>
  <si>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</si>
  <si>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</si>
  <si>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</si>
  <si>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</si>
  <si>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</si>
  <si>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</si>
  <si>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</si>
  <si>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</si>
  <si>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</si>
  <si>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</si>
  <si>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</si>
  <si>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</si>
  <si>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</si>
  <si>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</si>
  <si>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</si>
  <si>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</si>
  <si>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</si>
  <si>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</si>
  <si>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</si>
  <si>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</si>
  <si>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</si>
  <si>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</si>
  <si>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</si>
  <si>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</si>
  <si>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</si>
  <si>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</si>
  <si>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</si>
  <si>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</si>
  <si>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</si>
  <si>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</si>
  <si>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</si>
  <si>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</si>
  <si>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</si>
  <si>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</si>
  <si>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</si>
  <si>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</si>
  <si>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</si>
  <si>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</si>
  <si>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</si>
  <si>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</si>
  <si>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</si>
  <si>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</si>
  <si>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</si>
  <si>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</si>
  <si>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</si>
  <si>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</si>
  <si>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</si>
  <si>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</si>
  <si>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</si>
  <si>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</si>
  <si>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</si>
  <si>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</si>
  <si>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</si>
  <si>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</si>
  <si>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</si>
  <si>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</si>
  <si>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</si>
  <si>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</si>
  <si>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</si>
  <si>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</si>
  <si>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</si>
  <si>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</si>
  <si>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</si>
  <si>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</si>
  <si>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</si>
  <si>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</si>
  <si>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</si>
  <si>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</si>
  <si>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</si>
  <si>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</si>
  <si>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</si>
  <si>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</si>
  <si>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</si>
  <si>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</si>
  <si>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</si>
  <si>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</si>
  <si>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</si>
  <si>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</si>
  <si>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</si>
  <si>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</si>
  <si>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</si>
  <si>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</si>
  <si>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</si>
  <si>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</si>
  <si>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</si>
  <si>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</si>
  <si>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</si>
  <si>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</si>
  <si>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</si>
  <si>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</si>
  <si>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</si>
  <si>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</si>
  <si>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</si>
  <si>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</si>
  <si>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</si>
  <si>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</si>
  <si>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</si>
  <si>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</si>
  <si>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</si>
  <si>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</si>
  <si>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</si>
  <si>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</si>
  <si>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</si>
  <si>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</si>
  <si>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</si>
  <si>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</si>
  <si>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</si>
  <si>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</si>
  <si>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</si>
  <si>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</si>
  <si>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</si>
  <si>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</si>
  <si>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</si>
  <si>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</si>
  <si>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</si>
  <si>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</si>
  <si>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</si>
  <si>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</si>
  <si>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</si>
  <si>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</si>
  <si>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</si>
  <si>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</si>
  <si>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</si>
  <si>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</si>
  <si>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</si>
  <si>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</si>
  <si>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</si>
  <si>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</si>
  <si>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</si>
  <si>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</si>
  <si>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</si>
  <si>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</si>
  <si>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</si>
  <si>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</si>
  <si>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</si>
  <si>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</si>
  <si>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</si>
  <si>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</si>
  <si>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</si>
  <si>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</si>
  <si>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</si>
  <si>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</si>
  <si>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</si>
  <si>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</si>
  <si>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</si>
  <si>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</si>
  <si>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</si>
  <si>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</si>
  <si>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</si>
  <si>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</si>
  <si>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</si>
  <si>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</si>
  <si>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</si>
  <si>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</si>
  <si>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</si>
  <si>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</si>
  <si>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</si>
  <si>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</si>
  <si>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</si>
  <si>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</si>
  <si>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</si>
  <si>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</si>
  <si>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</si>
  <si>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</si>
  <si>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</si>
  <si>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</si>
  <si>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</si>
  <si>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</si>
  <si>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</si>
  <si>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</si>
  <si>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</si>
  <si>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</si>
  <si>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</si>
  <si>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</si>
  <si>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</si>
  <si>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</si>
  <si>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</si>
  <si>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</si>
  <si>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</si>
  <si>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</si>
  <si>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</si>
  <si>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</si>
  <si>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</si>
  <si>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</si>
  <si>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</si>
  <si>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</si>
  <si>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</si>
  <si>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</si>
  <si>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</si>
  <si>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</si>
  <si>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</si>
  <si>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</si>
  <si>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</si>
  <si>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</si>
  <si>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 xml:space="preserve">EM team  at site TS </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</si>
  <si>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</si>
  <si>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</si>
  <si>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</si>
  <si>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</si>
  <si>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</si>
  <si>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</si>
  <si>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</si>
  <si>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</si>
  <si>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</si>
  <si>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</si>
  <si>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</si>
  <si>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</si>
  <si>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</si>
  <si>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</si>
  <si>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</si>
  <si>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</si>
  <si>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</si>
  <si>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</si>
  <si>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</si>
  <si>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</si>
  <si>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</si>
  <si>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</si>
  <si>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</si>
  <si>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</si>
  <si>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</si>
  <si>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</si>
  <si>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</si>
  <si>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</si>
  <si>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</si>
  <si>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</si>
  <si>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</si>
  <si>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</si>
  <si>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</si>
  <si>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</si>
  <si>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</si>
  <si>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</si>
  <si>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</si>
  <si>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</si>
  <si>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</si>
  <si>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</si>
  <si>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</si>
  <si>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</si>
  <si>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</si>
  <si>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</si>
  <si>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</si>
  <si>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</si>
  <si>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</si>
  <si>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</si>
  <si>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</si>
  <si>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</si>
  <si>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</si>
  <si>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</si>
  <si>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</si>
  <si>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</si>
  <si>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</si>
  <si>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</si>
  <si>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</si>
  <si>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</si>
  <si>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</si>
  <si>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</si>
  <si>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</si>
  <si>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</si>
  <si>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</si>
  <si>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</si>
  <si>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</si>
  <si>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</si>
  <si>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</si>
  <si>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</si>
  <si>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</si>
  <si>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</si>
  <si>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</si>
  <si>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</si>
  <si>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</si>
  <si>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</si>
  <si>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</si>
  <si>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</si>
  <si>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</si>
  <si>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</si>
  <si>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</si>
  <si>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</si>
  <si>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</si>
  <si>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</si>
  <si>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</si>
  <si>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</si>
  <si>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</si>
  <si>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</si>
  <si>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</si>
  <si>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</si>
  <si>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</si>
  <si>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</si>
  <si>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</si>
  <si>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</si>
  <si>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PCM-20251019-00000892</t>
  </si>
  <si>
    <t>access road issue</t>
  </si>
  <si>
    <t>PCM-20251019-00000891</t>
  </si>
  <si>
    <t xml:space="preserve">PCM-20251019-00000820 </t>
  </si>
  <si>
    <t>EM team on the way need 20 Min</t>
  </si>
  <si>
    <t>PCM-20251019-00000936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</si>
  <si>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</si>
  <si>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</si>
  <si>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</si>
  <si>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</si>
  <si>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</si>
  <si>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</si>
  <si>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</si>
  <si>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</si>
  <si>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</si>
  <si>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PCM-20251019-00000959</t>
  </si>
  <si>
    <t>EM Team on the way ETA: 40 Mins</t>
  </si>
  <si>
    <t>PCM-20251019-00000932</t>
  </si>
  <si>
    <t>Minor</t>
  </si>
  <si>
    <t xml:space="preserve">Cell down due to obsolete module shortage ( issue esclated to LATIS team and waiting their support to arrange modules)    </t>
  </si>
  <si>
    <t>PCM-20251018-00002069</t>
  </si>
  <si>
    <t>cell still down at LTE due to Rectifire module issue , under arrangement</t>
  </si>
  <si>
    <t>PCM-20251019-00000242</t>
  </si>
  <si>
    <t>cell flapping at  LTE due to Rectifire module issue , under arrangement</t>
  </si>
  <si>
    <t>TT-20251019-00742 // NA</t>
  </si>
  <si>
    <t>Emergency</t>
  </si>
  <si>
    <t>sceco outage in TLT area team will check after HUB RYBA0635 another team PG connectedn at TLT9474  // mail sent to downgrade // ETA 90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</si>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</sst>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5" totalsRowShown="0" headerRowDxfId="48" dataDxfId="47" headerRowBorderDxfId="45" tableBorderDxfId="46" totalsRowBorderDxfId="44">
  <autoFilter ref="A1:L3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286.51926886574074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6.023956018514582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7.8863425922463648E-2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6" t="s">
        <v>14363</v>
      </c>
      <c r="E5" s="137"/>
      <c r="F5" s="138">
        <v>45949.437395833331</v>
      </c>
      <c r="G5" s="139">
        <f ca="1">IFERROR(NOW()-F5,"")</f>
        <v>3.0298611112812068E-2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45949.467694444444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45949.467694444444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45949.467694444444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45949.467694444444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45949.467694444444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45949.467694444444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45949.467694444444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45949.467694444444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45949.467694444444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45949.467694444444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45949.467694444444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45949.467694444444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45949.467694444444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45949.467694444444</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45949.467694444444</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45949.467694444444</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45949.467694444444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45949.467694444444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45949.467694444444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45949.467694444444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45949.467694444444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45949.467694444444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45949.467694444444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45949.467694444444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45949.467694444444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45949.467694444444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45949.467694444444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45949.467694444444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45949.467694444444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45949.467694444444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45949.467694444444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45949.467694444444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45949.467694444444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45949.467694444444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45949.467694444444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45949.467694444444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45949.467694444444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45949.467694444444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45949.467694444444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45949.467694444444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45949.467694444444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45949.467694444444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45949.467694444444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45949.467694444444</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45949.467694444444</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45949.467694444444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45949.467694444444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45949.467694444444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45949.467694444444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45949.467694444444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45949.467694444444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45949.467694444444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45949.467694444444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45949.467694444444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45949.467694444444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45949.467694444444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45949.467694444444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45949.467694444444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45949.467694444444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45949.467694444444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45949.467694444444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45949.467694444444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45949.467694444444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45949.467694444444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45949.467694444444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45949.467694444444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45949.467694444444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45949.467694444444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45949.467694444444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45949.467694444444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45949.467694444444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45949.467694444444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45949.467694444444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45949.467694444444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45949.467694444444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45949.467694444444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45949.467694444444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45949.467694444444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45949.467694444444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45949.467694444444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45949.467694444444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45949.467694444444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45949.467694444444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45949.467694444444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45949.467694444444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45949.467694444444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45949.467694444444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45949.467694444444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45949.467694444444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45949.467694444444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45949.467694444444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45949.467694444444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45949.467694444444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45949.467694444444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45949.467694444444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45949.467694444444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45949.467694444444</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45949.467694444444</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45949.467694444444</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45949.467694444444</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45949.467694444444</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142.74061145833548</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124.46785682870541</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4.9719193287019152</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1</v>
      </c>
      <c r="D6" s="18" t="s">
        <v>22458</v>
      </c>
      <c r="E6" s="116" t="s">
        <v>38964</v>
      </c>
      <c r="F6" s="117">
        <v>45949.425520833334</v>
      </c>
      <c r="G6" s="118">
        <f ca="1">IFERROR(NOW()-F6,"-")</f>
        <v>4.2173958332568873E-2</v>
      </c>
      <c r="H6" s="117">
        <v>45949.419710648152</v>
      </c>
      <c r="I6" s="18" t="str">
        <f>IFERROR(VLOOKUP(D6,DB!A:F,6,0),"")</f>
        <v>SCECO</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45949.467694791667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45949.467694791667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45949.467694791667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45949.467694791667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45949.467694791667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45949.467694791667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45949.467694791667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45949.467694791667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45949.467694791667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45949.467694791667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45949.467694791667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45949.467694791667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45949.467694791667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45949.467694791667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45949.467694791667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45949.467694791667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45949.467694791667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45949.467694791667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45949.467694791667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45949.467694791667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45949.467694791667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45949.467694791667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45949.467694791667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45949.467694791667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45949.467694791667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45949.467694791667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45949.467694791667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45949.467694791667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45949.467694791667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45949.467694791667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45949.467694791667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45949.467694791667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45949.467694791667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45949.467694791667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45949.467694791667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45949.467694791667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45949.467694791667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45949.467694791667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45949.467694791667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45949.467694791667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45949.467694791667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45949.467694791667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45949.467694791667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45949.467694791667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45949.467694791667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45949.467694791667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45949.467694791667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45949.467694791667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45949.467694791667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45949.467694791667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45949.467694791667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45949.467694791667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45949.467694791667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45949.467694791667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45949.467694791667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45949.467694791667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45949.467694791667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45949.467694791667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45949.467694791667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45949.467694791667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45949.467694791667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45949.467694791667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45949.467694791667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45949.467694791667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45949.467694791667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45949.467694791667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45949.467694791667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45949.467694791667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45949.467694791667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45949.467694791667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45949.467694791667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45949.467694791667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45949.467694791667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45949.467694791667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45949.467694791667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45949.467694791667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45949.467694791667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45949.467694791667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45949.467694791667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45949.467694791667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45949.467694791667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45949.467694791667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45949.467694791667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45949.467694791667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45949.467694791667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45949.467694791667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45949.467694791667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45949.467694791667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45949.467694791667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45949.467694791667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45949.467694791667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45949.467694791667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45949.467694791667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45949.467694791667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45949.467694791667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45949.467694791667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45949.467694791667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45949.467694791667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45949.467694791667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45949.467694791667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45949.467694791667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45949.467694791667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45949.467694791667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45949.467694791667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45949.467694791667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45949.467694791667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45949.467694791667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45949.467694791667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45949.467694791667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45949.467694791667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45949.467694791667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45949.467694791667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45949.467694791667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45949.467694791667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45949.467694791667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45949.467694791667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45949.467694791667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45949.467694791667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45949.467694791667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45949.467694791667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45949.467694791667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45949.467694791667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45949.467694791667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45949.467694791667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45949.467694791667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45949.467694791667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45949.467694791667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45949.467694791667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45949.467694791667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45949.467694791667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45949.467694791667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45949.467694791667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45949.467694791667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45949.467694791667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45949.467694791667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45949.467694791667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45949.467694791667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45949.467694791667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45949.467694791667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45949.467694791667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45949.467694791667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45949.467694791667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45949.467694791667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45949.467694791667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45949.467694791667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45949.467694791667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45949.467694791667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45949.467694791667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45949.467694791667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45949.467694791667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45949.467694791667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45949.467694791667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45949.467694791667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45949.467694791667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45949.467694791667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45949.467694791667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45949.467694791667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45949.467694791667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45949.467694791667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45949.467694791667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45949.467694791667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45949.467694791667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45949.467694791667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45949.467694791667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45949.467694791667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45949.467694791667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45949.467694791667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45949.467694791667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45949.467694791667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45949.467694791667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45949.467694791667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45949.467694791667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45949.467694791667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45949.467694791667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45949.467694791667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45949.467694791667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45949.467694791667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45949.467694791667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45949.467694791667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45949.467694791667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45949.467694791667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45949.467694791667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45949.467694791667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45949.467694791667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45949.467694791667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45949.467694791667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45949.467694791667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45949.467694791667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45949.467694791667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45949.467694791667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45949.467694791667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45949.467694791667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45949.467694791667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45949.467694791667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45949.467694791667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45949.467694791667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45949.467694791667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45949.467694791667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45949.467694791667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45949.467694791667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45949.467694791667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45949.467694791667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45949.467694791667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45949.467694791667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45949.467694791667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45949.467694791667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45949.467694791667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45949.467694791667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45949.467694791667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45949.467694791667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45949.467694791667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45949.467694791667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45949.467694791667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45949.467694791667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45949.467694791667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45949.467694791667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45949.467694791667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45949.467694791667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45949.467694791667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45949.467694791667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45949.467694791667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45949.467694791667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45949.467694791667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45949.467694791667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45949.467694791667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45949.467694791667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45949.467694791667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45949.467694791667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45949.467694791667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45949.467694791667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45949.467694791667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45949.467694791667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45949.467694791667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45949.467694791667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45949.467694791667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45949.467694791667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45949.467694791667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45949.467694791667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45949.467694791667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45949.467694791667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45949.467694791667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45949.467694791667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45949.467694791667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45949.467694791667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45949.467694791667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45949.467694791667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45949.467694791667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45949.467694791667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45949.467694791667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45949.467694791667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45949.467694791667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45949.467694791667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45949.467694791667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45949.467694791667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45949.467694791667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45949.467694791667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45949.467694791667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45949.467694791667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45949.467694791667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45949.467694791667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45949.467694791667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45949.467694791667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45949.467694791667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45949.467694791667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45949.467694791667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45949.467694791667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45949.467694791667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45949.467694791667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45949.467694791667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45949.467694791667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45949.467694791667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45949.467694791667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45949.467694791667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45949.467694791667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45949.467694791667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45949.467694791667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45949.467694791667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45949.467694791667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45949.467694791667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45949.467694791667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45949.467694791667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45949.467694791667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45949.467694791667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45949.467694791667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45949.467694791667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45949.467694791667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45949.467694791667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45949.467694791667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45949.467694791667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45949.467694791667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45949.467694791667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45949.467694791667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45949.467694791667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45949.467694791667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45949.467694791667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45949.467694791667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45949.467694791667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45949.467694791667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45949.467694791667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45949.467694791667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45949.467694791667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45949.467694791667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45949.467694791667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45949.467694791667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45949.467694791667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45949.467694791667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45949.467694791667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45949.467694791667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45949.467694791667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45949.467694791667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45949.467694791667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45949.467694791667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45949.467694791667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45949.467694791667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45949.467694791667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45949.467694791667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45949.467694791667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45949.467694791667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45949.467694791667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45949.467694791667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45949.467694791667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45949.467694791667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45949.467694791667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45949.467694791667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45949.467694791667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45949.467694791667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45949.467694791667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45949.467694791667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45949.467694791667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45949.467694791667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45949.467694791667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45949.467694791667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45949.467694791667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45949.467694791667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45949.467694791667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45949.467694791667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45949.467694791667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45949.467694791667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45949.467694791667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45949.467694791667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45949.467694791667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45949.467694791667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45949.467694791667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45949.467694791667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45949.467694791667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45949.467694791667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45949.467694791667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45949.467694791667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45949.467694791667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45949.467694791667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45949.467694791667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45949.467694791667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45949.467694791667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45949.467694791667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45949.467694791667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45949.467694791667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45949.467694791667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45949.467694791667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45949.467694791667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45949.467694791667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45949.467694791667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45949.467694791667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45949.467694791667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45949.467694791667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45949.467694791667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45949.467694791667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45949.467694791667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45949.467694791667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45949.467694791667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45949.467694791667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45949.467694791667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45949.467694791667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45949.467694791667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45949.467694791667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45949.467694791667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45949.467694791667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45949.467694791667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45949.467694791667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45949.467694791667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45949.467694791667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45949.467694791667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45949.467694791667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45949.467694791667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45949.467694791667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45949.467694791667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45949.467694791667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45949.467694791667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45949.467694791667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45949.467694791667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45949.467694791667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45949.467694791667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45949.467694791667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45949.467694791667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45949.467694791667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45949.467694791667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45949.467694791667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45949.467694791667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45949.467694791667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45949.467694791667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45949.467694791667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45949.467694791667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45949.467694791667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45949.467694791667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45949.467694791667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45949.467694791667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45949.467694791667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45949.467694791667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45949.467694791667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45949.467694791667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45949.467694791667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45949.467694791667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45949.467694791667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45949.467694791667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45949.467694791667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45949.467694791667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45949.467694791667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45949.467694791667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45949.467694791667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45949.467694791667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45949.467694791667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45949.467694791667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45949.467694791667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45949.467694791667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45949.467694791667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45949.467694791667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45949.467694791667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45949.467694791667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45949.467694791667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45949.467694791667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45949.467694791667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45949.467694791667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45949.467694791667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45949.467694791667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45949.467694791667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45949.467694791667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45949.467694791667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45949.467694791667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45949.467694791667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45949.467694791667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45949.467694791667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45949.467694791667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45949.467694791667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45949.467694791667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45949.467694791667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45949.467694791667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45949.467694791667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45949.467694791667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45949.467694791667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45949.467694791667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45949.467694791667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45949.467694791667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45949.467694791667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45949.467694791667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45949.467694791667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45949.467694791667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45949.467694791667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45949.467694791667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45949.467694791667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45949.467694791667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45949.467694791667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45949.467694791667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45949.467694791667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45949.467694791667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45949.467694791667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45949.467694791667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45949.467694791667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45949.467694791667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45949.467694791667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45949.467694791667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45949.467694791667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45949.467694791667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45949.467694791667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45949.467694791667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45949.467694791667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45949.467694791667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45949.467694791667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45949.467694791667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45949.467694791667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45949.467694791667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45949.467694791667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45949.467694791667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45949.467694791667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45949.467694791667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45949.467694791667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45949.467694791667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45949.467694791667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45949.467694791667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45949.467694791667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45949.467694791667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45949.467694791667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45949.467694791667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45949.467694791667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45949.467694791667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45949.467694791667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45949.467694791667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45949.467694791667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45949.467694791667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45949.467694791667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45949.467694791667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45949.467694791667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45949.467694791667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45949.467694791667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45949.467694791667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45949.467694791667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45949.467694791667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45949.467694791667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45949.467694791667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45949.467694791667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45949.467694791667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45949.467694791667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45949.467694791667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45949.467694791667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45949.467694791667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45949.467694791667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45949.467694791667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45949.467694791667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45949.467694791667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45949.467694791667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45949.467694791667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45949.467694791667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45949.467694791667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45949.467694791667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45949.467694791667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45949.467694791667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45949.467694791667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45949.467694791667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45949.467694791667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45949.467694791667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45949.467694791667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45949.467694791667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45949.467694791667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45949.467694791667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45949.467694791667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45949.467694791667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45949.467694791667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45949.467694791667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45949.467694791667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45949.467694791667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45949.467694791667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45949.467694791667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45949.467694791667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45949.467694791667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45949.467694791667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45949.467694791667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45949.467694791667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45949.467694791667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45949.467694791667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45949.467694791667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45949.467694791667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45949.467694791667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45949.467694791667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45949.467694791667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45949.467694791667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45949.467694791667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45949.467694791667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45949.467694791667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45949.467694791667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45949.467694791667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45949.467694791667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45949.467694791667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45949.467694791667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45949.467694791667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45949.467694791667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45949.467694791667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45949.467694791667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45949.467694791667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45949.467694791667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45949.467694791667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45949.467694791667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45949.467694791667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45949.467694791667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45949.467694791667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45949.467694791667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45949.467694791667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45949.467694791667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45949.467694791667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45949.467694791667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45949.467694791667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45949.467694791667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45949.467694791667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45949.467694791667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45949.467694791667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45949.467694791667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45949.467694791667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45949.467694791667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45949.467694791667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45949.467694791667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45949.467694791667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45949.467694791667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45949.467694791667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45949.467694791667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45949.467694791667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45949.467694791667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45949.467694791667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45949.467694791667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45949.467694791667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45949.467694791667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45949.467694791667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45949.467694791667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45949.467694791667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45949.467694791667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45949.467694791667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45949.467694791667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45949.467694791667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45949.467694791667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45949.467694791667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45949.467694791667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45949.467694791667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45949.467694791667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45949.467694791667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45949.467694791667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45949.467694791667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45949.467694791667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45949.467694791667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45949.467694791667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45949.467694791667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45949.467694791667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45949.467694791667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45949.467694791667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45949.467694791667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45949.467694791667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45949.467694791667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45949.467694791667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45949.467694791667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45949.467694791667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45949.467694791667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45949.467694791667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45949.467694791667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45949.467694791667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45949.467694791667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45949.467694791667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45949.467694791667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45949.467694791667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45949.467694791667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45949.467694791667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45949.467694791667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45949.467694791667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45949.467694791667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45949.467694791667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45949.467694791667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45949.467694791667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45949.467694791667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45949.467694791667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45949.467694791667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45949.467694791667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45949.467694791667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45949.467694791667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45949.467694791667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45949.467694791667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45949.467694791667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45949.467694791667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45949.467694791667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45949.467694791667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45949.467694791667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45949.467694791667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45949.467694791667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45949.467694791667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45949.467694791667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45949.467694791667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45949.467694791667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45949.467694791667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45949.467694791667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45949.467694791667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45949.467694791667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45949.467694791667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45949.467694791667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45949.467694791667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45949.467694791667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45949.467694791667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45949.467694791667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45949.467694791667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45949.467694791667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45949.467694791667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45949.467694791667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45949.467694791667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45949.467694791667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45949.467694791667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45949.467694791667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45949.467694791667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45949.467694791667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45949.467694791667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45949.467694791667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45949.467694791667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45949.467694791667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45949.467694791667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45949.467694791667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45949.467694791667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45949.467694791667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45949.467694791667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45949.467694791667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45949.467694791667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45949.467694791667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45949.467694791667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45949.467694791667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45949.467694791667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45949.467694791667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45949.467694791667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45949.467694791667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45949.467694791667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45949.467694791667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45949.467694791667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45949.467694791667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45949.467694791667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45949.467694791667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45949.467694791667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45949.467694791667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45949.467694791667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45949.467694791667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45949.467694791667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45949.467694791667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45949.467694791667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45949.467694791667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45949.467694791667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45949.467694791667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45949.467694791667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45949.467694791667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45949.467694791667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45949.467694791667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45949.467694791667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45949.467694791667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45949.467694791667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45949.467694791667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45949.467694791667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45949.467694791667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45949.467694791667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45949.467694791667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45949.467694791667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45949.467694791667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45949.467694791667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45949.467694791667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45949.467694791667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45949.467694791667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45949.467694791667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45949.467694791667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45949.467694791667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45949.467694791667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45949.467694791667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45949.467694791667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45949.467694791667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45949.467694791667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45949.467694791667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45949.467694791667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45949.467694791667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45949.467694791667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45949.467694791667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45949.467694791667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45949.467694791667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45949.467694791667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45949.467694791667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45949.467694791667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45949.467694791667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45949.467694791667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45949.467694791667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45949.467694791667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45949.467694791667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45949.467694791667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45949.467694791667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45949.467694791667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45949.467694791667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45949.467694791667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45949.467694791667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45949.467694791667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45949.467694791667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45949.467694791667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45949.467694791667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45949.467694791667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45949.467694791667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45949.467694791667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45949.467694791667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45949.467694791667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45949.467694791667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45949.467694791667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45949.467694791667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45949.467694791667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45949.467694791667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45949.467694791667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45949.467694791667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45949.467694791667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45949.467694791667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45949.467694791667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45949.467694791667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45949.467694791667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45949.467694791667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45949.467694791667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45949.467694791667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45949.467694791667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45949.467694791667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45949.467694791667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45949.467694791667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45949.467694791667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45949.467694791667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45949.467694791667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45949.467694791667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45949.467694791667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45949.467694791667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45949.467694791667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45949.467694791667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45949.467694791667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45949.467694791667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45949.467694791667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45949.467694791667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45949.467694791667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45949.467694791667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45949.467694791667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45949.467694791667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45949.467694791667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45949.467694791667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45949.467694791667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45949.467694791667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45949.467694791667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45949.467694791667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45949.467694791667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45949.467694791667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45949.467694791667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45949.467694791667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45949.467694791667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45949.467694791667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45949.467694791667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45949.467694791667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45949.467694791667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45949.467694791667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45949.467694791667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45949.467694791667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45949.467694791667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45949.467694791667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45949.467694791667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45949.467694791667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45949.467694791667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45949.467694791667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45949.467694791667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45949.467694791667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45949.467694791667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45949.467694791667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45949.467694791667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45949.467694791667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45949.467694791667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45949.467694791667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45949.467694791667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45949.467694791667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45949.467694791667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45949.467694791667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45949.467694791667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45949.467694791667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45949.467694791667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45949.467694791667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45949.467694791667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45949.467694791667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45949.467694791667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45949.467694791667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45949.467694791667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45949.467694791667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45949.467694791667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45949.467694791667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45949.467694791667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45949.467694791667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45949.467694791667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45949.467694791667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45949.467694791667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45949.467694791667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45949.467694791667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45949.467694791667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45949.467694791667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45949.467694791667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45949.467694791667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45949.467694791667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45949.467694791667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45949.467694791667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45949.467694791667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45949.467694791667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45949.467694791667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45949.467694791667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45949.467694791667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45949.467694791667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45949.467694791667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45949.467694791667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45949.467694791667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45949.467694791667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45949.467694791667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45949.467694791667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45949.467694791667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45949.467694791667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45949.467694791667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45949.467694791667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45949.467694791667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45949.467694791667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45949.467694791667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45949.467694791667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45949.467694791667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45949.467694791667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45949.467694791667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45949.467694791667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45949.467694791667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45949.467694791667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45949.467694791667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45949.467694791667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45949.467694791667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45949.467694791667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45949.467694791667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45949.467694791667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45949.467694791667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45949.467694791667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45949.467694791667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45949.467694791667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45949.467694791667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45949.467694791667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45949.467694791667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45949.467694791667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45949.467694791667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45949.467694791667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45949.467694791667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45949.467694791667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45949.467694791667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45949.467694791667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45949.467694791667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45949.467694791667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45949.467694791667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45949.467694791667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45949.467694791667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45949.467694791667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45949.467694791667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45949.467694791667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45949.467694791667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45949.467694791667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45949.467694791667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45949.467694791667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45949.467694791667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45949.467694791667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45949.467694791667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45949.467694791667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45949.467694791667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45949.467694791667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45949.467694791667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45949.467694791667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45949.467694791667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45949.467694791667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45949.467694791667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45949.467694791667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45949.467694791667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45949.467694791667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45949.467694791667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45949.467694791667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45949.467694791667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45949.467694791667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45949.467694791667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45949.467694791667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45949.467694791667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45949.467694791667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45949.467694791667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45949.467694791667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45949.467694791667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45949.467694791667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45949.467694791667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45949.467694791667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45949.467694791667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45949.467694791667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45949.467694791667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45949.467694791667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45949.467694791667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45949.467694791667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45949.467694791667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45949.467694791667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45949.467694791667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45949.467694791667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45949.467694791667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45949.467694791667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45949.467694791667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45949.467694791667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45949.467694791667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45949.467694791667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45949.467694791667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45949.467694791667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45949.467694791667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45949.467694791667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45949.467694791667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45949.467694791667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45949.467694791667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45949.467694791667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45949.467694791667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45949.467694791667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45949.467694791667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45949.467694791667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45949.467694791667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45949.467694791667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45949.467694791667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45949.467694791667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45949.467694791667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45949.467694791667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45949.467694791667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45949.467694791667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45949.467694791667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45949.467694791667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45949.467694791667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45949.467694791667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45949.467694791667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45949.467694791667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45949.467694791667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45949.467694791667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45949.467694791667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45949.467694791667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45949.467694791667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45949.467694791667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45949.467694791667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45949.467694791667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45949.467694791667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45949.467694791667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45949.467694791667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45949.467694791667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45949.467694791667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45949.467694791667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45949.467694791667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45949.467694791667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45949.467694791667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45949.467694791667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45949.467694791667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45949.467694791667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45949.467694791667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45949.467694791667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45949.467694791667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45949.467694791667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45949.467694791667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45949.467694791667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45949.467694791667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45949.467694791667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45949.467694791667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45949.467694791667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45949.467694791667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45949.467694791667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45949.467694791667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45949.467694791667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45949.467694791667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45949.467694791667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45949.467694791667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45949.467694791667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45949.467694791667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45949.467694791667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45949.467694791667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45949.467694791667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45949.467694791667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45949.467694791667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45949.467694791667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45949.467694791667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45949.467694791667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45949.467694791667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45949.467694791667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45949.467694791667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45949.467694791667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45949.467694791667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45949.467694791667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45949.467694791667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45949.467694791667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45949.467694791667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45949.467694791667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45949.467694791667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45949.467694791667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45949.467694791667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45949.467694791667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45949.467694791667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45949.467694791667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45949.467694791667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45949.467694791667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45949.467694791667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45949.467694791667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45949.467694791667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45949.467694791667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45949.467694791667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45949.467694791667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45949.467694791667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45949.467694791667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45949.467694791667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45949.467694791667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45949.467694791667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45949.467694791667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45949.467694791667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45949.467694791667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45949.467694791667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45949.467694791667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45949.467694791667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45949.467694791667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45949.467694791667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45949.467694791667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45949.467694791667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45949.467694791667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45949.467694791667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45949.467694791667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45949.467694791667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45949.467694791667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45949.467694791667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45949.467694791667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45949.467694791667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45949.467694791667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45949.467694791667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45949.467694791667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45949.467694791667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45949.467694791667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45949.467694791667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45949.467694791667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45949.467694791667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45949.467694791667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45949.467694791667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45949.467694791667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45949.467694791667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45949.467694791667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45949.467694791667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45949.467694791667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45949.467694791667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45949.467694791667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45949.467694791667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45949.467694791667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45949.467694791667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45949.467694791667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45949.467694791667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45949.467694791667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45949.467694791667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45949.467694791667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45949.467694791667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45949.467694791667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45949.467694791667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45949.467694791667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45949.467694791667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45949.467694791667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45949.467694791667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45949.467694791667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45949.467694791667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45949.467694791667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45949.467694791667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45949.467694791667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45949.467694791667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45949.467694791667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45949.467694791667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45949.467694791667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45949.467694791667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45949.467694791667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45949.467694791667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45949.467694791667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45949.467694791667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45949.467694791667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45949.467694791667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45949.467694791667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45949.467694791667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45949.467694791667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45949.467694791667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45949.467694791667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45949.467694791667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45949.467694791667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45949.467694791667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45949.467694791667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45949.467694791667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45949.467694791667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45949.467694791667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45949.467694791667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45949.467694791667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45949.467694791667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45949.467694791667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45949.467694791667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45949.467694791667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45949.467694791667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45949.467694791667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45949.467694791667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45949.467694791667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45949.467694791667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45949.467694791667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45949.467694791667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45949.467694791667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45949.467694791667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45949.467694791667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45949.467694791667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45949.467694791667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45949.467694791667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45949.467694791667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45949.467694791667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45949.467694791667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45949.467694791667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45949.467694791667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45949.467694791667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45949.467694791667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45949.467694791667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45949.467694791667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45949.467694791667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45949.467694791667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45949.467694791667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45949.467694791667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45949.467694791667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45949.467694791667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45949.467694791667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45949.467694791667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45949.467694791667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45949.467694791667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45949.467694791667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45949.467694791667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45949.467694791667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45949.467694791667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45949.467694791667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45949.467694791667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45949.467694791667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45949.467694791667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45949.467694791667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45949.467694791667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45949.467694791667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45949.467694791667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45949.467694791667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45949.467694791667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45949.467694791667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45949.467694791667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45949.467694791667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45949.467694791667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45949.467694791667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45949.467694791667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45949.467694791667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45949.467694791667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45949.467694791667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45949.467694791667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45949.467694791667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45949.467694791667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45949.467694791667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45949.467694791667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45949.467694791667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45949.467694791667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45949.467694791667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45949.467694791667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45949.467694791667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45949.467694791667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45949.467694791667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45949.467694791667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45949.467694791667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45949.467694791667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45949.467694791667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45949.467694791667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45949.467694791667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45949.467694791667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45949.467694791667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45949.467694791667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45949.467694791667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45949.467694791667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45949.467694791667</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245.98697685184743</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3</v>
      </c>
      <c r="D3" s="123" t="s">
        <v>35060</v>
      </c>
      <c r="E3" s="100" t="s">
        <v>38964</v>
      </c>
      <c r="F3" s="101">
        <v>45949.429386574076</v>
      </c>
      <c r="G3" s="126">
        <f ca="1">IFERROR(NOW()-F3,"")</f>
        <v>3.830821759038372E-2</v>
      </c>
      <c r="H3" s="125">
        <v>45948.956307870372</v>
      </c>
      <c r="I3" s="121" t="str">
        <f>IFERROR(VLOOKUP(D3,DB!A:F,6,0),"")</f>
        <v>Generator-SG</v>
      </c>
      <c r="J3" s="121" t="str">
        <f>IFERROR(VLOOKUP(D3,DB!A:G,7,0),"")</f>
        <v>No BB Shifted</v>
      </c>
      <c r="K3" s="127" t="s">
        <v>39063</v>
      </c>
      <c r="L3" s="123" t="str">
        <f>IFERROR(VLOOKUP(D3,DB!A:I,9,0),"")</f>
        <v>Latis</v>
      </c>
    </row>
    <row r="4" spans="1:16" ht="15" customHeight="1">
      <c r="A4" s="121" t="s">
        <v>39064</v>
      </c>
      <c r="B4" s="121" t="str">
        <f>IFERROR(VLOOKUP(D4,DB!A:K,11,0),"")</f>
        <v>R4</v>
      </c>
      <c r="C4" s="122">
        <v>1</v>
      </c>
      <c r="D4" s="127" t="s">
        <v>35720</v>
      </c>
      <c r="E4" s="100" t="s">
        <v>38964</v>
      </c>
      <c r="F4" s="125">
        <v>45949.429328703707</v>
      </c>
      <c r="G4" s="126">
        <f ca="1">IFERROR(NOW()-F4,"")</f>
        <v>3.8366087959730066E-2</v>
      </c>
      <c r="H4" s="125">
        <v>45949.301261574074</v>
      </c>
      <c r="I4" s="121" t="str">
        <f>IFERROR(VLOOKUP(D4,DB!A:F,6,0),"")</f>
        <v>Generator-SG</v>
      </c>
      <c r="J4" s="121" t="str">
        <f>IFERROR(VLOOKUP(D4,DB!A:G,7,0),"")</f>
        <v>Dead</v>
      </c>
      <c r="K4" s="127" t="s">
        <v>39063</v>
      </c>
      <c r="L4" s="123" t="str">
        <f>IFERROR(VLOOKUP(D4,DB!A:I,9,0),"")</f>
        <v>Latis</v>
      </c>
    </row>
    <row r="5" spans="1:16" ht="15" customHeight="1">
      <c r="A5" s="121" t="s">
        <v>39065</v>
      </c>
      <c r="B5" s="121" t="str">
        <f>IFERROR(VLOOKUP(D5,DB!A:K,11,0),"")</f>
        <v>R4</v>
      </c>
      <c r="C5" s="122">
        <v>1</v>
      </c>
      <c r="D5" s="123" t="s">
        <v>27089</v>
      </c>
      <c r="E5" s="100" t="s">
        <v>38964</v>
      </c>
      <c r="F5" s="125">
        <v>45949.403506944444</v>
      </c>
      <c r="G5" s="126">
        <f ca="1">IFERROR(NOW()-F5,"")</f>
        <v>6.4187847223365679E-2</v>
      </c>
      <c r="H5" s="125">
        <v>45949.398009259261</v>
      </c>
      <c r="I5" s="121" t="str">
        <f>IFERROR(VLOOKUP(D5,DB!A:F,6,0),"")</f>
        <v>SCECO</v>
      </c>
      <c r="J5" s="121" t="str">
        <f>IFERROR(VLOOKUP(D5,DB!A:G,7,0),"")</f>
        <v>In progress</v>
      </c>
      <c r="K5" s="127" t="s">
        <v>39066</v>
      </c>
      <c r="L5" s="123" t="str">
        <f>IFERROR(VLOOKUP(D5,DB!A:I,9,0),"")</f>
        <v>Latis</v>
      </c>
    </row>
    <row r="6" spans="1:16" ht="15" customHeight="1">
      <c r="A6" s="121" t="s">
        <v>39067</v>
      </c>
      <c r="B6" s="121" t="str">
        <f>IFERROR(VLOOKUP(D6,DB!A:K,11,0),"")</f>
        <v>R4</v>
      </c>
      <c r="C6" s="122">
        <v>1</v>
      </c>
      <c r="D6" s="123" t="s">
        <v>23601</v>
      </c>
      <c r="E6" s="100" t="s">
        <v>39049</v>
      </c>
      <c r="F6" s="125">
        <v>45949.444479166668</v>
      </c>
      <c r="G6" s="126">
        <f ca="1">IFERROR(NOW()-F6,"")</f>
        <v>2.321562499855645E-2</v>
      </c>
      <c r="H6" s="125">
        <v>45949.438738425924</v>
      </c>
      <c r="I6" s="121" t="str">
        <f>IFERROR(VLOOKUP(D6,DB!A:F,6,0),"")</f>
        <v>SCECO</v>
      </c>
      <c r="J6" s="121" t="str">
        <f>IFERROR(VLOOKUP(D6,DB!A:G,7,0),"")</f>
        <v>Good</v>
      </c>
      <c r="K6" s="127" t="s">
        <v>39068</v>
      </c>
      <c r="L6" s="123" t="str">
        <f>IFERROR(VLOOKUP(D6,DB!A:I,9,0),"")</f>
        <v>Latis</v>
      </c>
    </row>
    <row r="7" spans="1:16" ht="15" customHeight="1">
      <c r="A7" s="121"/>
      <c r="B7" s="121" t="str">
        <f>IFERROR(VLOOKUP(D7,DB!A:K,11,0),"")</f>
        <v/>
      </c>
      <c r="C7" s="122"/>
      <c r="D7" s="123"/>
      <c r="E7" s="100"/>
      <c r="F7" s="125"/>
      <c r="G7" s="126">
        <f ca="1">IFERROR(NOW()-F7,"")</f>
        <v>45949.467694791667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45949.467694791667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45949.467694791667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45949.467694791667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45949.467694791667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45949.467694791667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45949.467694791667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45949.467694791667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45949.467694791667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45949.467694791667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45949.467694791667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45949.467694791667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45949.467694791667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45949.467694791667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45949.467694791667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45949.467694791667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45949.467694791667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45949.467694791667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45949.467694791667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45949.467694791667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45949.467694791667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45949.467694791667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45949.467694791667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45949.467694791667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45949.467694791667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45949.467694791667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45949.467694791667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45949.467694791667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45949.467694791667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45949.467694791667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45949.467694791667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45949.467694791667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45949.467694791667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45949.467694791667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45949.467694791667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45949.467694791667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45949.467694791667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45949.467694791667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45949.467694791667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45949.467694791667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45949.467694791667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45949.467694791667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45949.467694791667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45949.467694791667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45949.467694791667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45949.467694791667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45949.467694791667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45949.467694791667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45949.467694791667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45949.467694791667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45949.467694791667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45949.467694791667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45949.467694791667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45949.467694791667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45949.467694791667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45949.467694791667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45949.467694791667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45949.467694791667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45949.467694791667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45949.467694791667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45949.467694791667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45949.467694791667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45949.467694791667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45949.467694791667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45949.467694791667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45949.467694791667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45949.467694791667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45949.467694791667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45949.467694791667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45949.467694791667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45949.467694791667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45949.467694791667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45949.467694791667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45949.467694791667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45949.467694791667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45949.467694791667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45949.467694791667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45949.467694791667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45949.467694791667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45949.467694791667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45949.467694791667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45949.467694791667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45949.467694791667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45949.467694791667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45949.467694791667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45949.467694791667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45949.467694791667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45949.467694791667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45949.467694791667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45949.467694791667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45949.467694791667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45949.467694791667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45949.467694791667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45949.467694791667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45949.467694791667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45949.467694791667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45949.467694791667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45949.467694791667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45949.467694791667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45949.467694791667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45949.467694791667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45949.467694791667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45949.467694791667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45949.467694791667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45949.467694791667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45949.467694791667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45949.467694791667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45949.467694791667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45949.467694791667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45949.467694791667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45949.467694791667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45949.467694791667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45949.467694791667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45949.467694791667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45949.467694791667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45949.467694791667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45949.467694791667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45949.467694791667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45949.467694791667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45949.467694791667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45949.467694791667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45949.467694791667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45949.467694791667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45949.467694791667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45949.467694791667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45949.467694791667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45949.467694791667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45949.467694791667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45949.467694791667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45949.467694791667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45949.467694791667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45949.467694791667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45949.467694791667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45949.467694791667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45949.467694791667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45949.467694791667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45949.467694791667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45949.467694791667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45949.467694791667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45949.467694791667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45949.467694791667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45949.467694791667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45949.467694791667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45949.467694791667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45949.467694791667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45949.467694791667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45949.467694791667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45949.467694791667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45949.467694791667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45949.467694791667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45949.467694791667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45949.467694791667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45949.467694791667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45949.467694791667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45949.467694791667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45949.467694791667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45949.467694791667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45949.467694791667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45949.467694791667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45949.467694791667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45949.467694791667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45949.467694791667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45949.467694791667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45949.467694791667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45949.467694791667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45949.467694791667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45949.467694791667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45949.467694791667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45949.467694791667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45949.467694791667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45949.467694791667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45949.467694791667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45949.467694791667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45949.467694791667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45949.467694791667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45949.467694791667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45949.467694791667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45949.467694791667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45949.467694791667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45949.467694791667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45949.467694791667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45949.467694791667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45949.467694791667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45949.467694791667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45949.467694791667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45949.467694791667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45949.467694791667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45949.467694791667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45949.467694791667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45949.467694791667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45949.467694791667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45949.467694791667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45949.467694791667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45949.467694791667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45949.467694791667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45949.467694791667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45949.467694791667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45949.467694791667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45949.467694791667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45949.467694791667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45949.467694791667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45949.467694791667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45949.467694791667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45949.467694791667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45949.467694791667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45949.467694791667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45949.467694791667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45949.467694791667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45949.467694791667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45949.467694791667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45949.467694791667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45949.467694791667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45949.467694791667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45949.467694791667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45949.467694791667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45949.467694791667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45949.467694791667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45949.467694791667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45949.467694791667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45949.467694791667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45949.467694791667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45949.467694791667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45949.467694791667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45949.467694791667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45949.467694791667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45949.467694791667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45949.467694791667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45949.467694791667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45949.467694791667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45949.467694791667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45949.467694791667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45949.467694791667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45949.467694791667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45949.467694791667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45949.467694791667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45949.467694791667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45949.467694791667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45949.467694791667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45949.467694791667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45949.467694791667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45949.467694791667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45949.467694791667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45949.467694791667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45949.467694791667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45949.467694791667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45949.467694791667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45949.467694791667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45949.467694791667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45949.467694791667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45949.467694791667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45949.467694791667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45949.467694791667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45949.467694791667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45949.467694791667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45949.467694791667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45949.467694791667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45949.467694791667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45949.467694791667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45949.467694791667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45949.467694791667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45949.467694791667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45949.467694791667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45949.467694791667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45949.467694791667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45949.467694791667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45949.467694791667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45949.467694791667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45949.467694791667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45949.467694791667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45949.467694791667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45949.467694791667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45949.467694791667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45949.467694791667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45949.467694791667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45949.467694791667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45949.467694791667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45949.467694791667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45949.467694791667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45949.467694791667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45949.467694791667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45949.467694791667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45949.467694791667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45949.467694791667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45949.467694791667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45949.467694791667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45949.467694791667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45949.467694791667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45949.467694791667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45949.467694791667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45949.467694791667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45949.467694791667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45949.467694791667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45949.467694791667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45949.467694791667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45949.467694791667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45949.467694791667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45949.467694791667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45949.467694791667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45949.467694791667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45949.467694791667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45949.467694791667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45949.467694791667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45949.467694791667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45949.467694791667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45949.467694791667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45949.467694791667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45949.467694791667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45949.467694791667</v>
      </c>
      <c r="H314" s="125"/>
      <c r="I314" s="121" t="str">
        <f>IFERROR(VLOOKUP(D314,DB!A:F,6,0),"")</f>
        <v/>
      </c>
      <c r="J314" s="121" t="str">
        <f>IFERROR(VLOOKUP(D314,DB!A:G,7,0),"")</f>
        <v/>
      </c>
      <c r="K314" s="127"/>
      <c r="L314" s="123" t="str">
        <f>IFERROR(VLOOKUP(D314,DB!A:I,9,0),"")</f>
        <v/>
      </c>
    </row>
    <row r="315" spans="1:12" ht="15" customHeight="1">
      <c r="A315" s="128"/>
      <c r="B315" s="128" t="str">
        <f>IFERROR(VLOOKUP(D315,DB!A:K,11,0),"")</f>
        <v/>
      </c>
      <c r="C315" s="129"/>
      <c r="D315" s="130"/>
      <c r="E315" s="131"/>
      <c r="F315" s="132"/>
      <c r="G315" s="133">
        <f ca="1">IFERROR(NOW()-F315,"")</f>
        <v>45949.467694791667</v>
      </c>
      <c r="H315" s="132"/>
      <c r="I315" s="128" t="str">
        <f>IFERROR(VLOOKUP(D315,DB!A:F,6,0),"")</f>
        <v/>
      </c>
      <c r="J315" s="128" t="str">
        <f>IFERROR(VLOOKUP(D315,DB!A:G,7,0),"")</f>
        <v/>
      </c>
      <c r="K315" s="134"/>
      <c r="L315" s="130" t="str">
        <f>IFERROR(VLOOKUP(D315,DB!A:I,9,0),"")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39069</v>
      </c>
      <c r="B2" s="37" t="str">
        <f>IFERROR(VLOOKUP(D2,DB!A:K,11,0),"")</f>
        <v>R5</v>
      </c>
      <c r="C2" s="37">
        <v>3</v>
      </c>
      <c r="D2" s="120" t="s">
        <v>36000</v>
      </c>
      <c r="E2" s="37" t="s">
        <v>38964</v>
      </c>
      <c r="F2" s="38">
        <v>45891.832060185188</v>
      </c>
      <c r="G2" s="151">
        <f ca="1">IFERROR(NOW()-F2,"")</f>
        <v>57.635634259255312</v>
      </c>
      <c r="H2" s="38">
        <v>45891.790393518517</v>
      </c>
      <c r="I2" s="37" t="str">
        <f>IFERROR(VLOOKUP(D2,DB!A:F,6,0),"")</f>
        <v>Generator-SG</v>
      </c>
      <c r="J2" s="37" t="str">
        <f>IFERROR(VLOOKUP(D2,DB!A:G,7,0),"")</f>
        <v>Vandalized</v>
      </c>
      <c r="K2" s="37" t="s">
        <v>39070</v>
      </c>
      <c r="L2" s="37" t="str">
        <f>IFERROR(VLOOKUP(D2,DB!A:I,9,0),"")</f>
        <v>Latis</v>
      </c>
      <c r="M2" s="119"/>
    </row>
    <row r="3" spans="1:13" ht="30.75">
      <c r="A3" s="37" t="s">
        <v>39071</v>
      </c>
      <c r="B3" s="37" t="str">
        <f>IFERROR(VLOOKUP(D3,DB!A:K,11,0),"")</f>
        <v>R5</v>
      </c>
      <c r="C3" s="37">
        <v>1</v>
      </c>
      <c r="D3" s="37" t="s">
        <v>31295</v>
      </c>
      <c r="E3" s="37" t="s">
        <v>39049</v>
      </c>
      <c r="F3" s="38">
        <v>45926.188877314817</v>
      </c>
      <c r="G3" s="151">
        <f t="shared" ref="G3" ca="1" si="0">IFERROR(NOW()-F3,"")</f>
        <v>23.278817129626987</v>
      </c>
      <c r="H3" s="38">
        <v>45926.158159722225</v>
      </c>
      <c r="I3" s="37" t="str">
        <f>IFERROR(VLOOKUP(D3,DB!A:F,6,0),"")</f>
        <v>SCECO</v>
      </c>
      <c r="J3" s="37" t="str">
        <f>IFERROR(VLOOKUP(D3,DB!A:G,7,0),"")</f>
        <v>Good</v>
      </c>
      <c r="K3" s="37" t="s">
        <v>39072</v>
      </c>
      <c r="L3" s="37" t="str">
        <f>IFERROR(VLOOKUP(D3,DB!A:I,9,0),"")</f>
        <v>Latis</v>
      </c>
      <c r="M3" s="119"/>
    </row>
    <row r="4" spans="1:13" ht="30.75">
      <c r="A4" s="37" t="s">
        <v>39073</v>
      </c>
      <c r="B4" s="37" t="str">
        <f>IFERROR(VLOOKUP(D4,DB!A:K,11,0),"")</f>
        <v>R5</v>
      </c>
      <c r="C4" s="37">
        <v>2</v>
      </c>
      <c r="D4" s="37" t="s">
        <v>31159</v>
      </c>
      <c r="E4" s="37" t="s">
        <v>38964</v>
      </c>
      <c r="F4" s="38">
        <v>45944.771574074075</v>
      </c>
      <c r="G4" s="39">
        <f t="shared" ref="G4" ca="1" si="1">IFERROR(NOW()-F4,"")</f>
        <v>4.6961203703685896</v>
      </c>
      <c r="H4" s="38">
        <v>45944.676192129627</v>
      </c>
      <c r="I4" s="37" t="str">
        <f>IFERROR(VLOOKUP(D4,DB!A:F,6,0),"")</f>
        <v>SCECO</v>
      </c>
      <c r="J4" s="37" t="str">
        <f>IFERROR(VLOOKUP(D4,DB!A:G,7,0),"")</f>
        <v>Dead</v>
      </c>
      <c r="K4" s="37" t="s">
        <v>39074</v>
      </c>
      <c r="L4" s="37" t="str">
        <f>IFERROR(VLOOKUP(D4,DB!A:I,9,0),"")</f>
        <v>Latis</v>
      </c>
    </row>
    <row r="5" spans="1:13" ht="45.75">
      <c r="A5" s="164" t="s">
        <v>39075</v>
      </c>
      <c r="B5" s="164" t="str">
        <f>IFERROR(VLOOKUP(D5,DB!A:K,11,0),"")</f>
        <v>R5</v>
      </c>
      <c r="C5" s="164">
        <v>1</v>
      </c>
      <c r="D5" s="164" t="s">
        <v>34747</v>
      </c>
      <c r="E5" s="164" t="s">
        <v>39049</v>
      </c>
      <c r="F5" s="165">
        <v>45948.661111111112</v>
      </c>
      <c r="G5" s="166">
        <f ca="1">IFERROR(NOW()-F5,"")</f>
        <v>0.80658333333121845</v>
      </c>
      <c r="H5" s="165">
        <v>45948.661111111112</v>
      </c>
      <c r="I5" s="164" t="str">
        <f>IFERROR(VLOOKUP(D5,DB!A:F,6,0),"")</f>
        <v>SCECO</v>
      </c>
      <c r="J5" s="164" t="str">
        <f>IFERROR(VLOOKUP(D5,DB!A:G,7,0),"")</f>
        <v>Dead</v>
      </c>
      <c r="K5" s="164" t="s">
        <v>39076</v>
      </c>
      <c r="L5" s="164" t="str">
        <f>IFERROR(VLOOKUP(D5,DB!A:I,9,0),"")</f>
        <v>Latis</v>
      </c>
    </row>
    <row r="6" spans="1:13" ht="15">
      <c r="A6" s="164" t="s">
        <v>39077</v>
      </c>
      <c r="B6" s="164" t="str">
        <f>IFERROR(VLOOKUP(D6,DB!A:K,11,0),"")</f>
        <v>R5</v>
      </c>
      <c r="C6" s="164">
        <v>1</v>
      </c>
      <c r="D6" s="164" t="s">
        <v>38365</v>
      </c>
      <c r="E6" s="164" t="s">
        <v>38964</v>
      </c>
      <c r="F6" s="165">
        <v>45949.452337962961</v>
      </c>
      <c r="G6" s="166">
        <f ca="1">IFERROR(NOW()-F6,"")</f>
        <v>1.5356481482740492E-2</v>
      </c>
      <c r="H6" s="165">
        <v>45949.446087962962</v>
      </c>
      <c r="I6" s="164" t="str">
        <f>IFERROR(VLOOKUP(D6,DB!A:F,6,0),"")</f>
        <v>SCECO</v>
      </c>
      <c r="J6" s="164" t="str">
        <f>IFERROR(VLOOKUP(D6,DB!A:G,7,0),"")</f>
        <v>Haj Removal</v>
      </c>
      <c r="K6" s="164" t="s">
        <v>39078</v>
      </c>
      <c r="L6" s="164" t="str">
        <f>IFERROR(VLOOKUP(D6,DB!A:I,9,0),"")</f>
        <v>Latis</v>
      </c>
    </row>
    <row r="7" spans="1:13" ht="15">
      <c r="A7" s="164" t="s">
        <v>39079</v>
      </c>
      <c r="B7" s="164" t="str">
        <f>IFERROR(VLOOKUP(D7,DB!A:K,11,0),"")</f>
        <v>R5</v>
      </c>
      <c r="C7" s="164">
        <v>1</v>
      </c>
      <c r="D7" s="164" t="s">
        <v>38431</v>
      </c>
      <c r="E7" s="164" t="s">
        <v>38964</v>
      </c>
      <c r="F7" s="165">
        <v>45949.444756944446</v>
      </c>
      <c r="G7" s="166">
        <f ca="1">IFERROR(NOW()-F7,"")</f>
        <v>2.2937499998079147E-2</v>
      </c>
      <c r="H7" s="165">
        <v>45949.435034722221</v>
      </c>
      <c r="I7" s="164" t="str">
        <f>IFERROR(VLOOKUP(D7,DB!A:F,6,0),"")</f>
        <v>Generator-SG</v>
      </c>
      <c r="J7" s="164" t="str">
        <f>IFERROR(VLOOKUP(D7,DB!A:G,7,0),"")</f>
        <v>Dead</v>
      </c>
      <c r="K7" s="164" t="s">
        <v>39078</v>
      </c>
      <c r="L7" s="164" t="str">
        <f>IFERROR(VLOOKUP(D7,DB!A:I,9,0),"")</f>
        <v>Latis</v>
      </c>
    </row>
    <row r="8" spans="1:13" ht="15">
      <c r="A8" s="164"/>
      <c r="B8" s="164" t="str">
        <f>IFERROR(VLOOKUP(D8,DB!A:K,11,0),"")</f>
        <v/>
      </c>
      <c r="C8" s="164"/>
      <c r="D8" s="164"/>
      <c r="E8" s="164"/>
      <c r="F8" s="165"/>
      <c r="G8" s="166">
        <f ca="1">IFERROR(NOW()-F8,"")</f>
        <v>45949.467694444444</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45949.467694444444</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45949.467694444444</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45949.467694444444</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45949.467694444444</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45949.467694444444</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45949.467694444444</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45949.467694444444</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45949.467694444444</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45949.467694444444</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45949.467694444444</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45949.467694444444</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45949.467694444444</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45949.467694444444</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45949.467694444444</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45949.467694444444</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45949.467694444444</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45949.467694444444</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45949.467694444444</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45949.467694444444</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45949.467694444444</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45949.467694444444</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45949.467694444444</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45949.467694444444</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45949.467694444444</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45949.467694444444</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45949.467694444444</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45949.467694444444</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45949.467694444444</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45949.467694444444</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45949.467694444444</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45949.467694444444</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45949.467694444444</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45949.467694444444</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45949.467694444444</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45949.467694444444</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45949.467694444444</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45949.467694444444</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45949.467694444444</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45949.467694444444</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45949.467694444444</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45949.467694444444</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45949.467694444444</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45949.467694444444</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45949.467694444444</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45949.467694444444</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45949.467694444444</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45949.467694444444</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45949.467694444444</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45949.467694444444</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45949.467694444444</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45949.467694444444</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45949.467694444444</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45949.467694444444</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45949.467694444444</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45949.467694444444</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45949.467694444444</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45949.467694444444</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45949.467694444444</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45949.467694444444</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45949.467694444444</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45949.467694444444</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45949.467694444444</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45949.467694444444</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45949.467694444444</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45949.467694444444</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45949.467694444444</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45949.467694444444</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45949.467694444444</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45949.467694444444</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45949.467694444444</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45949.467694444444</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45949.467694444444</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45949.467694444444</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45949.467694444444</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45949.467694444444</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45949.467694444444</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45949.467694444444</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45949.467694444444</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45949.467694444444</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45949.467694444444</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45949.467694444444</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45949.467694444444</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45949.467694444444</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45949.467694444444</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45949.467694444444</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45949.467694444444</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45949.467694444444</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45949.467694444444</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45949.467694444444</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45949.467694444444</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45949.467694444444</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45949.467694444444</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45949.467694444444</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45949.467694444444</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45949.467694444444</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45949.467694444444</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45949.467694444444</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45949.467694444444</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45949.467694444444</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45949.467694444444</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45949.467694444444</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45949.467694444444</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45949.467694444444</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45949.467694444444</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45949.467694444444</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45949.467694444444</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45949.467694444444</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45949.467694444444</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45949.467694444444</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45949.467694444444</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45949.467694444444</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45949.467694444444</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45949.467694444444</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45949.467694444444</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45949.467694444444</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45949.467694444444</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45949.467694444444</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45949.467694444444</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45949.467694444444</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45949.467694444444</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45949.467694444444</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45949.467694444444</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45949.467694444444</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45949.467694444444</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45949.467694444444</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45949.467694444444</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45949.467694444444</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45949.467694444444</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45949.467694444444</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45949.467694444444</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45949.467694444444</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45949.467694444444</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45949.467694444444</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45949.467694444444</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45949.467694444444</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45949.467694444444</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45949.467694444444</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45949.467694444444</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45949.467694444444</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45949.467694444444</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45949.467694444444</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45949.467694444444</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45949.467694444444</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45949.467694444444</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45949.467694444444</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45949.467694444444</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45949.467694444444</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45949.467694444444</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45949.467694444444</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45949.467694444444</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45949.467694444444</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45949.467694444444</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45949.467694444444</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45949.467694444444</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45949.467694444444</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45949.467694444444</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45949.467694444444</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45949.467694444444</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45949.467694444444</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45949.467694444444</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45949.467694444444</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45949.467694444444</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45949.467694444444</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45949.467694444444</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45949.467694444444</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45949.467694444444</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45949.467694444444</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45949.467694444444</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45949.467694444444</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45949.467694444444</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45949.467694444444</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45949.467694444444</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45949.467694444444</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45949.467694444444</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45949.467694444444</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45949.467694444444</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45949.467694444444</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45949.467694444444</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45949.467694444444</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45949.467694444444</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45949.467694444444</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45949.467694444444</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45949.467694444444</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45949.467694444444</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45949.467694444444</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45949.467694444444</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45949.467694444444</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45949.467694444444</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45949.467694444444</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45949.467694444444</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45949.467694444444</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45949.467694444444</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45949.467694444444</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45949.467694444444</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45949.467694444444</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45949.467694444444</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45949.467694444444</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45949.467694444444</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45949.467694444444</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45949.467694444444</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45949.467694444444</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45949.467694444444</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45949.467694444444</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45949.467694444444</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45949.467694444444</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45949.467694444444</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45949.467694444444</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45949.467694444444</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45949.467694444444</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45949.467694444444</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45949.467694444444</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45949.467694444444</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45949.467694444444</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45949.467694444444</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45949.467694444444</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45949.467694444444</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45949.467694444444</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45949.467694444444</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45949.467694444444</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45949.467694444444</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45949.467694444444</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45949.467694444444</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45949.467694444444</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45949.467694444444</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45949.467694444444</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45949.467694444444</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45949.467694444444</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45949.467694444444</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45949.467694444444</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45949.467694444444</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45949.467694444444</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45949.467694444444</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45949.467694444444</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45949.467694444444</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45949.467694444444</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45949.467694444444</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45949.467694444444</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45949.467694444444</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45949.467694444444</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45949.467694444444</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45949.467694444444</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45949.467694444444</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45949.467694444444</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45949.467694444444</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45949.467694444444</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45949.467694444444</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45949.467694444444</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45949.467694444444</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45949.467694444444</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45949.467694444444</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45949.467694444444</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45949.467694444444</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45949.467694444444</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45949.467694444444</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45949.467694444444</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45949.467694444444</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45949.467694444444</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45949.467694444444</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45949.467694444444</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45949.467694444444</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45949.467694444444</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45949.467694444444</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45949.467694444444</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45949.467694444444</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45949.467694444444</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45949.467694444444</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45949.467694444444</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45949.467694444444</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45949.467694444444</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45949.467694444444</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45949.467694444444</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45949.467694444444</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45949.467694444444</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45949.467694444444</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45949.467694444444</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45949.467694444444</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45949.467694444444</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45949.467694444444</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45949.467694444444</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45949.467694444444</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45949.467694444444</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45949.467694444444</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45949.467694444444</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45949.467694444444</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45949.467694444444</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45949.467694444444</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45949.467694444444</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45949.467694444444</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45949.467694444444</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45949.467694444444</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45949.467694444444</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45949.467694444444</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45949.467694444444</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45949.467694444444</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45949.467694444444</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45949.467694444444</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45949.467694444444</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45949.467694444444</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45949.467694444444</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45949.467694444444</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45949.467694444444</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45949.467694444444</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45949.467694444444</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45949.467694444444</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45949.467694444444</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45949.467694444444</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45949.467694444444</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45949.467694444444</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45949.467694444444</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45949.467694444444</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45949.467694444444</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45949.467694444444</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45949.467694444444</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45949.467694444444</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45949.467694444444</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45949.467694444444</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45949.467694444444</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45949.467694444444</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45949.467694444444</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45949.467694444444</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45949.467694444444</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45949.467694444444</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45949.467694444444</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45949.467694444444</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45949.467694444444</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45949.467694444444</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45949.467694444444</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45949.467694444444</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45949.467694444444</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45949.467694444444</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45949.467694444444</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45949.467694444444</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45949.467694444444</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45949.467694444444</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45949.467694444444</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45949.467694444444</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45949.467694444444</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45949.467694444444</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45949.467694444444</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45949.467694444444</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45949.467694444444</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45949.467694444444</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45949.467694444444</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45949.467694444444</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45949.467694444444</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45949.467694444444</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45949.467694444444</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45949.467694444444</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45949.467694444444</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45949.467694444444</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45949.467694444444</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45949.467694444444</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45949.467694444444</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45949.467694444444</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45949.467694444444</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45949.467694444444</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45949.467694444444</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45949.467694444444</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45949.467694444444</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45949.467694444444</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45949.467694444444</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45949.467694444444</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45949.467694444444</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45949.467694444444</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45949.467694444444</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45949.467694444444</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45949.467694444444</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45949.467694444444</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45949.467694444444</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45949.467694444444</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45949.467694444444</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45949.467694444444</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45949.467694444444</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45949.467694444444</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45949.467694444444</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45949.467694444444</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45949.467694444444</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45949.467694444444</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45949.467694444444</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45949.467694444444</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45949.467694444444</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45949.467694444444</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45949.467694444444</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45949.467694444444</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45949.467694444444</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45949.467694444444</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45949.467694444444</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45949.467694444444</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45949.467694444444</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45949.467694444444</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45949.467694444444</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45949.467694444444</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45949.467694444444</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45949.467694444444</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45949.467694444444</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45949.467694444444</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45949.467694444444</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45949.467694444444</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45949.467694444444</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45949.467694444444</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45949.467694444444</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45949.467694444444</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45949.467694444444</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45949.467694444444</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45949.467694444444</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45949.467694444444</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45949.467694444444</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45949.467694444444</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45949.467694444444</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45949.467694444444</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45949.467694444444</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45949.467694444444</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45949.467694444444</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45949.467694444444</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45949.467694444444</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45949.467694444444</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45949.467694444444</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45949.467694444444</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45949.467694444444</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45949.467694444444</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45949.467694444444</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45949.467694444444</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45949.467694444444</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45949.467694444444</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45949.467694444444</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45949.467694444444</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45949.467694444444</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45949.467694444444</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45949.467694444444</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45949.467694444444</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45949.467694444444</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45949.467694444444</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45949.467694444444</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45949.467694444444</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45949.467694444444</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45949.467694444444</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45949.467694444444</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45949.467694444444</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45949.467694444444</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45949.467694444444</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45949.467694444444</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45949.467694444444</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45949.467694444444</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45949.467694444444</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45949.467694444444</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45949.467694444444</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45949.467694444444</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45949.467694444444</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45949.467694444444</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45949.467694444444</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45949.467694444444</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45949.467694444444</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45949.467694444444</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45949.467694444444</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45949.467694444444</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45949.467694444444</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45949.467694444444</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45949.467694444444</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45949.467694444444</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45949.467694444444</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45949.467694444444</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45949.467694444444</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45949.467694444444</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45949.467694444444</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45949.467694444444</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45949.467694444444</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45949.467694444444</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45949.467694444444</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45949.467694444444</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45949.467694444444</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45949.467694444444</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45949.467694444444</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45949.467694444444</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45949.467694444444</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45949.467694444444</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45949.467694444444</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45949.467694444444</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45949.467694444444</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45949.467694444444</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45949.467694444444</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45949.467694444444</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45949.467694444444</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45949.467694444444</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45949.467694444444</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45949.467694444444</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45949.467694444444</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45949.467694444444</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45949.467694444444</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45949.467694444444</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45949.467694444444</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45949.467694444444</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45949.467694444444</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45949.467694444444</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45949.467694444444</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45949.467694444444</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45949.467694444444</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45949.467694444444</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45949.467694444444</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45949.467694444444</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45949.467694444444</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45949.467694444444</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45949.467694444444</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45949.467694444444</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45949.467694444444</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45949.467694444444</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45949.467694444444</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45949.467694444444</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45949.467694444444</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45949.467694444444</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45949.467694444444</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45949.467694444444</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45949.467694444444</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45949.467694444444</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45949.467694444444</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45949.467694444444</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45949.467694444444</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45949.467694444444</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45949.467694444444</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45949.467694444444</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45949.467694444444</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45949.467694444444</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45949.467694444444</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45949.467694444444</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45949.467694444444</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45949.467694444444</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45949.467694444444</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45949.467694444444</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45949.467694444444</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45949.467694444444</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45949.467694444444</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45949.467694444444</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45949.467694444444</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45949.467694444444</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45949.467694444444</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45949.467694444444</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45949.467694444444</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45949.467694444444</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45949.467694444444</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45949.467694444444</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45949.467694444444</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45949.467694444444</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45949.467694444444</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45949.467694444444</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45949.467694444444</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45949.467694444444</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45949.467694444444</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45949.467694444444</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45949.467694444444</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4" ht="15"/>
    <row r="1345" ht="15"/>
    <row r="1346"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0"/>
  <sheetViews>
    <sheetView tabSelected="1"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c r="B2" s="143" t="s">
        <v>5398</v>
      </c>
      <c r="C2" s="142">
        <v>1</v>
      </c>
      <c r="D2" s="143" t="s">
        <v>34463</v>
      </c>
      <c r="E2" s="142" t="s">
        <v>39080</v>
      </c>
      <c r="F2" s="144">
        <v>45926.772847222222</v>
      </c>
      <c r="G2" s="145">
        <f ca="1">IFERROR(NOW()-F2,"-")</f>
        <v>22.694847222221142</v>
      </c>
      <c r="H2" s="146">
        <v>45927.449074074102</v>
      </c>
      <c r="I2" s="143" t="str">
        <f>IFERROR(VLOOKUP(D2,DB!A:F,6,0),"")</f>
        <v>SCECO</v>
      </c>
      <c r="J2" s="143" t="str">
        <f>IFERROR(VLOOKUP(D2,DB!A:G,7,0),"")</f>
        <v>Weak</v>
      </c>
      <c r="K2" s="142" t="s">
        <v>39081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39082</v>
      </c>
      <c r="B3" s="142" t="str">
        <f>IFERROR(VLOOKUP(D3,DB!A:K,11,0),"")</f>
        <v>R6</v>
      </c>
      <c r="C3" s="142">
        <v>1</v>
      </c>
      <c r="D3" s="142" t="s">
        <v>34126</v>
      </c>
      <c r="E3" s="142" t="s">
        <v>38964</v>
      </c>
      <c r="F3" s="146">
        <v>45948.910879629628</v>
      </c>
      <c r="G3" s="145">
        <f ca="1">IFERROR(NOW()-F3,"-")</f>
        <v>0.5568148148158798</v>
      </c>
      <c r="H3" s="146">
        <v>45948.903344907405</v>
      </c>
      <c r="I3" s="142" t="str">
        <f>IFERROR(VLOOKUP(D3,DB!A:F,6,0),"")</f>
        <v>SCECO</v>
      </c>
      <c r="J3" s="142" t="str">
        <f>IFERROR(VLOOKUP(D3,DB!A:G,7,0),"")</f>
        <v>Vandalized</v>
      </c>
      <c r="K3" s="142" t="s">
        <v>39083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39084</v>
      </c>
      <c r="B4" s="142" t="str">
        <f>IFERROR(VLOOKUP(D4,DB!A:K,11,0),"")</f>
        <v>R6</v>
      </c>
      <c r="C4" s="142">
        <v>1</v>
      </c>
      <c r="D4" s="142" t="s">
        <v>35558</v>
      </c>
      <c r="E4" s="142" t="s">
        <v>39080</v>
      </c>
      <c r="F4" s="146">
        <v>45949.134895833333</v>
      </c>
      <c r="G4" s="145">
        <f ca="1">IFERROR(NOW()-F4,"-")</f>
        <v>0.3327986111107748</v>
      </c>
      <c r="H4" s="146">
        <v>45949.147256944445</v>
      </c>
      <c r="I4" s="142" t="str">
        <f>IFERROR(VLOOKUP(D4,DB!A:F,6,0),"")</f>
        <v>SCECO</v>
      </c>
      <c r="J4" s="142" t="str">
        <f>IFERROR(VLOOKUP(D4,DB!A:G,7,0),"")</f>
        <v>Vandalized</v>
      </c>
      <c r="K4" s="142" t="s">
        <v>39085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06" t="s">
        <v>39086</v>
      </c>
      <c r="B5" s="105" t="str">
        <f>IFERROR(VLOOKUP(D5,DB!A:K,11,0),"")</f>
        <v>R6</v>
      </c>
      <c r="C5" s="107">
        <v>5</v>
      </c>
      <c r="D5" s="105" t="s">
        <v>37352</v>
      </c>
      <c r="E5" s="108" t="s">
        <v>39087</v>
      </c>
      <c r="F5" s="109"/>
      <c r="G5" s="78">
        <f ca="1">IFERROR(NOW()-F5,"-")</f>
        <v>45949.467694444444</v>
      </c>
      <c r="H5" s="109">
        <v>45949.391041666669</v>
      </c>
      <c r="I5" s="105" t="str">
        <f>IFERROR(VLOOKUP(D5,DB!A:F,6,0),"")</f>
        <v>SCECO+STB</v>
      </c>
      <c r="J5" s="104" t="str">
        <f>IFERROR(VLOOKUP(D5,DB!A:G,7,0),"")</f>
        <v>Vandalized</v>
      </c>
      <c r="K5" s="110" t="s">
        <v>39088</v>
      </c>
      <c r="L5" s="111" t="str">
        <f>IFERROR(VLOOKUP(D5,DB!A:I,9,0),"")</f>
        <v>Latis</v>
      </c>
    </row>
    <row r="6" spans="1:16383" ht="31.5" customHeight="1">
      <c r="A6" s="106" t="s">
        <v>39086</v>
      </c>
      <c r="B6" s="105" t="str">
        <f>IFERROR(VLOOKUP(D6,DB!A:K,11,0),"")</f>
        <v>R6</v>
      </c>
      <c r="C6" s="107">
        <v>1</v>
      </c>
      <c r="D6" s="105" t="s">
        <v>36926</v>
      </c>
      <c r="E6" s="108" t="s">
        <v>39087</v>
      </c>
      <c r="F6" s="109"/>
      <c r="G6" s="78">
        <f ca="1">IFERROR(NOW()-F6,"-")</f>
        <v>45949.467694444444</v>
      </c>
      <c r="H6" s="109">
        <v>45949.391631944447</v>
      </c>
      <c r="I6" s="105" t="str">
        <f>IFERROR(VLOOKUP(D6,DB!A:F,6,0),"")</f>
        <v>SCECO</v>
      </c>
      <c r="J6" s="104" t="str">
        <f>IFERROR(VLOOKUP(D6,DB!A:G,7,0),"")</f>
        <v>Dead</v>
      </c>
      <c r="K6" s="110" t="s">
        <v>39089</v>
      </c>
      <c r="L6" s="111" t="str">
        <f>IFERROR(VLOOKUP(D6,DB!A:I,9,0),"")</f>
        <v>Latis</v>
      </c>
    </row>
    <row r="7" spans="1:16383" ht="31.5" customHeight="1">
      <c r="A7" s="106" t="s">
        <v>39090</v>
      </c>
      <c r="B7" s="105" t="str">
        <f>IFERROR(VLOOKUP(D7,DB!A:K,11,0),"")</f>
        <v>R6</v>
      </c>
      <c r="C7" s="107">
        <v>1</v>
      </c>
      <c r="D7" s="105" t="s">
        <v>35739</v>
      </c>
      <c r="E7" s="108" t="s">
        <v>39087</v>
      </c>
      <c r="F7" s="109"/>
      <c r="G7" s="78">
        <f ca="1">IFERROR(NOW()-F7,"-")</f>
        <v>45949.467694444444</v>
      </c>
      <c r="H7" s="109">
        <v>45949.406331018516</v>
      </c>
      <c r="I7" s="105" t="str">
        <f>IFERROR(VLOOKUP(D7,DB!A:F,6,0),"")</f>
        <v>SCECO</v>
      </c>
      <c r="J7" s="104" t="str">
        <f>IFERROR(VLOOKUP(D7,DB!A:G,7,0),"")</f>
        <v>Vandalized</v>
      </c>
      <c r="K7" s="110" t="s">
        <v>39089</v>
      </c>
      <c r="L7" s="111" t="str">
        <f>IFERROR(VLOOKUP(D7,DB!A:I,9,0),"")</f>
        <v>Latis</v>
      </c>
    </row>
    <row r="8" spans="1:16383" ht="31.5" customHeight="1">
      <c r="A8" s="106" t="s">
        <v>39090</v>
      </c>
      <c r="B8" s="105" t="str">
        <f>IFERROR(VLOOKUP(D8,DB!A:K,11,0),"")</f>
        <v>R6</v>
      </c>
      <c r="C8" s="107">
        <v>1</v>
      </c>
      <c r="D8" s="105" t="s">
        <v>35019</v>
      </c>
      <c r="E8" s="108" t="s">
        <v>39087</v>
      </c>
      <c r="F8" s="109"/>
      <c r="G8" s="78">
        <f ca="1">IFERROR(NOW()-F8,"-")</f>
        <v>45949.467694444444</v>
      </c>
      <c r="H8" s="109">
        <v>45949.406331018516</v>
      </c>
      <c r="I8" s="105" t="str">
        <f>IFERROR(VLOOKUP(D8,DB!A:F,6,0),"")</f>
        <v>SCECO</v>
      </c>
      <c r="J8" s="104" t="str">
        <f>IFERROR(VLOOKUP(D8,DB!A:G,7,0),"")</f>
        <v>Vandalized</v>
      </c>
      <c r="K8" s="110" t="s">
        <v>39089</v>
      </c>
      <c r="L8" s="111" t="str">
        <f>IFERROR(VLOOKUP(D8,DB!A:I,9,0),"")</f>
        <v>Latis</v>
      </c>
    </row>
    <row r="9" spans="1:16383" ht="31.5" customHeight="1">
      <c r="A9" s="106"/>
      <c r="B9" s="105" t="str">
        <f>IFERROR(VLOOKUP(D9,DB!A:K,11,0),"")</f>
        <v/>
      </c>
      <c r="C9" s="107"/>
      <c r="D9" s="105"/>
      <c r="E9" s="108"/>
      <c r="F9" s="109"/>
      <c r="G9" s="78">
        <f ca="1">IFERROR(NOW()-F9,"-")</f>
        <v>45949.467694444444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45949.467694444444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45949.467694444444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45949.467694444444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45949.467694444444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45949.467694444444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45949.467694444444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45949.467694444444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45949.467694444444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45949.467694444444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45949.467694444444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45949.467694444444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45949.467694444444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45949.467694444444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45949.467694444444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45949.467694444444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45949.467694444444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45949.467694444444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45949.467694444444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45949.467694444444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45949.467694444444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45949.467694444444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45949.467694444444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45949.467694444444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45949.467694444444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45949.467694444444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45949.467694444444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45949.467694444444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45949.467694444444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45949.467694444444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45949.467694444444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45949.467694444444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45949.467694444444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45949.467694444444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45949.467694444444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45949.467694444444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45949.467694444444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45949.467694444444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45949.467694444444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45949.467694444444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45949.467694444444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45949.467694444444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45949.467694444444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45949.467694444444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45949.467694444444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45949.467694444444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45949.467694444444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45949.467694444444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45949.467694444444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45949.467694444444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45949.467694444444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45949.467694444444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45949.467694444444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45949.467694444444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45949.467694444444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45949.467694444444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45949.467694444444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45949.467694444444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45949.467694444444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45949.467694444444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45949.467694444444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45949.467694444444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45949.467694444444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45949.467694444444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45949.467694444444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45949.467694444444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45949.467694444444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45949.467694444444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45949.467694444444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45949.467694444444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45949.467694444444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45949.467694444444</v>
      </c>
      <c r="H80" s="109"/>
      <c r="I80" s="105" t="str">
        <f>IFERROR(VLOOKUP(D80,DB!A:F,6,0),"")</f>
        <v/>
      </c>
      <c r="J80" s="104" t="str">
        <f>IFERROR(VLOOKUP(D80,DB!A:G,7,0),"")</f>
        <v/>
      </c>
      <c r="K80" s="110"/>
      <c r="L80" s="111" t="str">
        <f>IFERROR(VLOOKUP(D80,DB!A:I,9,0),"")</f>
        <v/>
      </c>
    </row>
  </sheetData>
  <dataValidations count="2">
    <dataValidation allowBlank="1" showInputMessage="1" showErrorMessage="1" sqref="E1" xr:uid="{380493DB-286A-4683-AF55-C78F04945A49}"/>
    <dataValidation type="list" allowBlank="1" showInputMessage="1" showErrorMessage="1" sqref="E5:E80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2025-10-19T08:13:40Z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