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879" documentId="13_ncr:1_{F6CB121F-512D-4AA6-A0C1-0FB36C537598}" xr6:coauthVersionLast="47" xr6:coauthVersionMax="47" xr10:uidLastSave="{60B13707-3B63-4361-8F17-DBFB11753D32}"/>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8" i="5" l="1"/>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alcChain>
</file>

<file path=xl/sharedStrings.xml><?xml version="1.0" encoding="utf-8"?>
<sst xmlns="http://schemas.openxmlformats.org/spreadsheetml/2006/main" count="178590" uniqueCount="39081">
  <si>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</si>
  <si>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</si>
  <si>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</si>
  <si>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</si>
  <si>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</si>
  <si>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</si>
  <si>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</si>
  <si>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</si>
  <si>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</si>
  <si>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</si>
  <si>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</si>
  <si>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</si>
  <si>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</si>
  <si>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</si>
  <si>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</si>
  <si>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</si>
  <si>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</si>
  <si>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</si>
  <si>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</si>
  <si>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</si>
  <si>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</si>
  <si>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</si>
  <si>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</si>
  <si>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</si>
  <si>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</si>
  <si>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</si>
  <si>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</si>
  <si>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</si>
  <si>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</si>
  <si>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</si>
  <si>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</si>
  <si>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</si>
  <si>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</si>
  <si>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</si>
  <si>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</si>
  <si>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</si>
  <si>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</si>
  <si>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</si>
  <si>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</si>
  <si>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</si>
  <si>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</si>
  <si>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</si>
  <si>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</si>
  <si>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</si>
  <si>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</si>
  <si>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</si>
  <si>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</si>
  <si>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</si>
  <si>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</si>
  <si>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</si>
  <si>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</si>
  <si>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</si>
  <si>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</si>
  <si>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</si>
  <si>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</si>
  <si>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</si>
  <si>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</si>
  <si>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</si>
  <si>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</si>
  <si>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</si>
  <si>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</si>
  <si>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</si>
  <si>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</si>
  <si>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</si>
  <si>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</si>
  <si>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</si>
  <si>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</si>
  <si>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</si>
  <si>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</si>
  <si>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</si>
  <si>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</si>
  <si>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</si>
  <si>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</si>
  <si>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</si>
  <si>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</si>
  <si>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</si>
  <si>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</si>
  <si>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</si>
  <si>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</si>
  <si>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</si>
  <si>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</si>
  <si>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</si>
  <si>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</si>
  <si>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</si>
  <si>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</si>
  <si>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</si>
  <si>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</si>
  <si>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</si>
  <si>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</si>
  <si>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</si>
  <si>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</si>
  <si>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</si>
  <si>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</si>
  <si>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</si>
  <si>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</si>
  <si>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</si>
  <si>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</si>
  <si>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</si>
  <si>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</si>
  <si>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</si>
  <si>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</si>
  <si>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</si>
  <si>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</si>
  <si>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</si>
  <si>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</si>
  <si>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</si>
  <si>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</si>
  <si>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</si>
  <si>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</si>
  <si>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</si>
  <si>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</si>
  <si>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</si>
  <si>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</si>
  <si>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</si>
  <si>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</si>
  <si>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</si>
  <si>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</si>
  <si>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</si>
  <si>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</si>
  <si>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</si>
  <si>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</si>
  <si>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</si>
  <si>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</si>
  <si>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</si>
  <si>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</si>
  <si>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</si>
  <si>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</si>
  <si>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</si>
  <si>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</si>
  <si>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</si>
  <si>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</si>
  <si>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</si>
  <si>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</si>
  <si>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</si>
  <si>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</si>
  <si>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</si>
  <si>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</si>
  <si>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</si>
  <si>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</si>
  <si>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</si>
  <si>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</si>
  <si>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</si>
  <si>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</si>
  <si>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</si>
  <si>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</si>
  <si>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</si>
  <si>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</si>
  <si>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</si>
  <si>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</si>
  <si>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</si>
  <si>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</si>
  <si>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</si>
  <si>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</si>
  <si>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</si>
  <si>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</si>
  <si>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</si>
  <si>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</si>
  <si>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</si>
  <si>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</si>
  <si>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</si>
  <si>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</si>
  <si>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</si>
  <si>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</si>
  <si>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</si>
  <si>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</si>
  <si>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</si>
  <si>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</si>
  <si>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</si>
  <si>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</si>
  <si>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</si>
  <si>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</si>
  <si>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</si>
  <si>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</si>
  <si>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</si>
  <si>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</si>
  <si>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</si>
  <si>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</si>
  <si>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</si>
  <si>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</si>
  <si>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</si>
  <si>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</si>
  <si>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</si>
  <si>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</si>
  <si>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</si>
  <si>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</si>
  <si>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</si>
  <si>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</si>
  <si>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</si>
  <si>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</si>
  <si>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</si>
  <si>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</si>
  <si>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</si>
  <si>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</si>
  <si>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</si>
  <si>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</si>
  <si>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</si>
  <si>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</si>
  <si>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</si>
  <si>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</si>
  <si>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</si>
  <si>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</si>
  <si>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</si>
  <si>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</si>
  <si>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</si>
  <si>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</si>
  <si>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</si>
  <si>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</si>
  <si>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</si>
  <si>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</si>
  <si>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</si>
  <si>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</si>
  <si>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</si>
  <si>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</si>
  <si>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</si>
  <si>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</si>
  <si>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</si>
  <si>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</si>
  <si>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</si>
  <si>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</si>
  <si>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</si>
  <si>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</si>
  <si>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</si>
  <si>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</si>
  <si>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</si>
  <si>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</si>
  <si>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</si>
  <si>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</si>
  <si>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</si>
  <si>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</si>
  <si>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</si>
  <si>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</si>
  <si>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</si>
  <si>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</si>
  <si>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</si>
  <si>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</si>
  <si>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</si>
  <si>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</si>
  <si>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</si>
  <si>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</si>
  <si>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</si>
  <si>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</si>
  <si>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</si>
  <si>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</si>
  <si>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</si>
  <si>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</si>
  <si>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</si>
  <si>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</si>
  <si>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</si>
  <si>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</si>
  <si>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</si>
  <si>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</si>
  <si>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</si>
  <si>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</si>
  <si>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</si>
  <si>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</si>
  <si>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</si>
  <si>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</si>
  <si>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</si>
  <si>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</si>
  <si>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</si>
  <si>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</si>
  <si>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</si>
  <si>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</si>
  <si>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</si>
  <si>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</si>
  <si>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</si>
  <si>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</si>
  <si>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</si>
  <si>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</si>
  <si>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</si>
  <si>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</si>
  <si>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</si>
  <si>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</si>
  <si>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</si>
  <si>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</si>
  <si>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</si>
  <si>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</si>
  <si>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</si>
  <si>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</si>
  <si>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</si>
  <si>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</si>
  <si>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</si>
  <si>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</si>
  <si>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</si>
  <si>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</si>
  <si>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</si>
  <si>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</si>
  <si>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</si>
  <si>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</si>
  <si>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</si>
  <si>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</si>
  <si>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</si>
  <si>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</si>
  <si>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</si>
  <si>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</si>
  <si>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</si>
  <si>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</si>
  <si>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</si>
  <si>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</si>
  <si>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</si>
  <si>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</si>
  <si>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</si>
  <si>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</si>
  <si>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</si>
  <si>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</si>
  <si>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</si>
  <si>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</si>
  <si>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</si>
  <si>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</si>
  <si>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</si>
  <si>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</si>
  <si>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</si>
  <si>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</si>
  <si>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</si>
  <si>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</si>
  <si>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</si>
  <si>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</si>
  <si>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</si>
  <si>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</si>
  <si>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</si>
  <si>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</si>
  <si>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</si>
  <si>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</si>
  <si>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</si>
  <si>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</si>
  <si>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</si>
  <si>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</si>
  <si>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</si>
  <si>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</si>
  <si>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</si>
  <si>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</si>
  <si>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</si>
  <si>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</si>
  <si>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</si>
  <si>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</si>
  <si>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</si>
  <si>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</si>
  <si>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</si>
  <si>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</si>
  <si>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</si>
  <si>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</si>
  <si>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</si>
  <si>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</si>
  <si>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</si>
  <si>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</si>
  <si>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</si>
  <si>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</si>
  <si>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</si>
  <si>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</si>
  <si>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</si>
  <si>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</si>
  <si>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</si>
  <si>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</si>
  <si>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</si>
  <si>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</si>
  <si>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</si>
  <si>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</si>
  <si>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</si>
  <si>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</si>
  <si>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</si>
  <si>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</si>
  <si>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</si>
  <si>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</si>
  <si>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</si>
  <si>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</si>
  <si>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</si>
  <si>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</si>
  <si>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</si>
  <si>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</si>
  <si>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</si>
  <si>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</si>
  <si>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</si>
  <si>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</si>
  <si>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</si>
  <si>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</si>
  <si>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</si>
  <si>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</si>
  <si>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</si>
  <si>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</si>
  <si>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</si>
  <si>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</si>
  <si>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</si>
  <si>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</si>
  <si>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</si>
  <si>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</si>
  <si>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</si>
  <si>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</si>
  <si>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</si>
  <si>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</si>
  <si>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</si>
  <si>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</si>
  <si>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</si>
  <si>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</si>
  <si>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</si>
  <si>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</si>
  <si>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</si>
  <si>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</si>
  <si>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</si>
  <si>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</si>
  <si>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</si>
  <si>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</si>
  <si>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</si>
  <si>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</si>
  <si>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</si>
  <si>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</si>
  <si>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</si>
  <si>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</si>
  <si>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</si>
  <si>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</si>
  <si>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</si>
  <si>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</si>
  <si>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</si>
  <si>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</si>
  <si>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</si>
  <si>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</si>
  <si>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</si>
  <si>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</si>
  <si>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</si>
  <si>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</si>
  <si>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</si>
  <si>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</si>
  <si>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</si>
  <si>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</si>
  <si>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</si>
  <si>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</si>
  <si>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</si>
  <si>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</si>
  <si>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</si>
  <si>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</si>
  <si>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</si>
  <si>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</si>
  <si>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</si>
  <si>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</si>
  <si>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</si>
  <si>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</si>
  <si>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</si>
  <si>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</si>
  <si>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</si>
  <si>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</si>
  <si>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</si>
  <si>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</si>
  <si>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</si>
  <si>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</si>
  <si>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</si>
  <si>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</si>
  <si>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</si>
  <si>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</si>
  <si>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</si>
  <si>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</si>
  <si>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</si>
  <si>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</si>
  <si>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</si>
  <si>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</si>
  <si>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</si>
  <si>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</si>
  <si>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</si>
  <si>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</si>
  <si>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</si>
  <si>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</si>
  <si>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</si>
  <si>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</si>
  <si>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</si>
  <si>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</si>
  <si>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</si>
  <si>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</si>
  <si>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</si>
  <si>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</si>
  <si>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</si>
  <si>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</si>
  <si>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</si>
  <si>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</si>
  <si>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</si>
  <si>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</si>
  <si>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</si>
  <si>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</si>
  <si>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</si>
  <si>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</si>
  <si>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</si>
  <si>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</si>
  <si>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</si>
  <si>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</si>
  <si>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</si>
  <si>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</si>
  <si>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</si>
  <si>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</si>
  <si>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</si>
  <si>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</si>
  <si>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</si>
  <si>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</si>
  <si>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</si>
  <si>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</si>
  <si>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</si>
  <si>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</si>
  <si>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</si>
  <si>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</si>
  <si>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</si>
  <si>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</si>
  <si>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</si>
  <si>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</si>
  <si>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</si>
  <si>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</si>
  <si>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</si>
  <si>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</si>
  <si>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</si>
  <si>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</si>
  <si>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</si>
  <si>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</si>
  <si>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</si>
  <si>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</si>
  <si>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</si>
  <si>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</si>
  <si>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</si>
  <si>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</si>
  <si>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</si>
  <si>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</si>
  <si>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</si>
  <si>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</si>
  <si>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</si>
  <si>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</si>
  <si>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</si>
  <si>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</si>
  <si>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</si>
  <si>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</si>
  <si>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</si>
  <si>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</si>
  <si>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</si>
  <si>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</si>
  <si>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</si>
  <si>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</si>
  <si>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</si>
  <si>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</si>
  <si>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</si>
  <si>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</si>
  <si>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</si>
  <si>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</si>
  <si>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</si>
  <si>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</si>
  <si>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</si>
  <si>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</si>
  <si>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</si>
  <si>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</si>
  <si>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</si>
  <si>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</si>
  <si>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</si>
  <si>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</si>
  <si>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</si>
  <si>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</si>
  <si>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</si>
  <si>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</si>
  <si>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</si>
  <si>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</si>
  <si>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</si>
  <si>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</si>
  <si>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</si>
  <si>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</si>
  <si>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</si>
  <si>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</si>
  <si>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</si>
  <si>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</si>
  <si>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</si>
  <si>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</si>
  <si>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</si>
  <si>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</si>
  <si>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</si>
  <si>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</si>
  <si>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</si>
  <si>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</si>
  <si>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</si>
  <si>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</si>
  <si>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</si>
  <si>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</si>
  <si>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</si>
  <si>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</si>
  <si>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</si>
  <si>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</si>
  <si>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</si>
  <si>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</si>
  <si>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</si>
  <si>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</si>
  <si>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</si>
  <si>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</si>
  <si>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</si>
  <si>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</si>
  <si>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</si>
  <si>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</si>
  <si>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</si>
  <si>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</si>
  <si>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</si>
  <si>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</si>
  <si>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</si>
  <si>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</si>
  <si>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</si>
  <si>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</si>
  <si>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</si>
  <si>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</si>
  <si>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</si>
  <si>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</si>
  <si>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</si>
  <si>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</si>
  <si>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</si>
  <si>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</si>
  <si>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</si>
  <si>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</si>
  <si>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</si>
  <si>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</si>
  <si>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</si>
  <si>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</si>
  <si>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</si>
  <si>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</si>
  <si>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</si>
  <si>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</si>
  <si>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</si>
  <si>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</si>
  <si>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</si>
  <si>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</si>
  <si>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</si>
  <si>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</si>
  <si>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</si>
  <si>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</si>
  <si>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</si>
  <si>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</si>
  <si>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</si>
  <si>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</si>
  <si>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</si>
  <si>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</si>
  <si>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</si>
  <si>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</si>
  <si>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</si>
  <si>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</si>
  <si>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</si>
  <si>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</si>
  <si>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</si>
  <si>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</si>
  <si>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</si>
  <si>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</si>
  <si>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</si>
  <si>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</si>
  <si>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</si>
  <si>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</si>
  <si>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</si>
  <si>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</si>
  <si>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</si>
  <si>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</si>
  <si>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</si>
  <si>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</si>
  <si>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</si>
  <si>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</si>
  <si>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</si>
  <si>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</si>
  <si>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</si>
  <si>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</si>
  <si>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</si>
  <si>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</si>
  <si>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</si>
  <si>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</si>
  <si>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</si>
  <si>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</si>
  <si>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</si>
  <si>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</si>
  <si>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</si>
  <si>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</si>
  <si>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</si>
  <si>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</si>
  <si>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</si>
  <si>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</si>
  <si>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</si>
  <si>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</si>
  <si>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</si>
  <si>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</si>
  <si>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</si>
  <si>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</si>
  <si>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</si>
  <si>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</si>
  <si>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</si>
  <si>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</si>
  <si>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</si>
  <si>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</si>
  <si>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</si>
  <si>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</si>
  <si>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</si>
  <si>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</si>
  <si>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</si>
  <si>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</si>
  <si>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</si>
  <si>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</si>
  <si>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</si>
  <si>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</si>
  <si>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</si>
  <si>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</si>
  <si>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</si>
  <si>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</si>
  <si>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</si>
  <si>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</si>
  <si>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</si>
  <si>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</si>
  <si>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</si>
  <si>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</si>
  <si>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</si>
  <si>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</si>
  <si>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</si>
  <si>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</si>
  <si>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</si>
  <si>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</si>
  <si>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</si>
  <si>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</si>
  <si>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</si>
  <si>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</si>
  <si>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</si>
  <si>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</si>
  <si>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</si>
  <si>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</si>
  <si>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</si>
  <si>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</si>
  <si>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</si>
  <si>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</si>
  <si>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</si>
  <si>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</si>
  <si>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</si>
  <si>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</si>
  <si>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</si>
  <si>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</si>
  <si>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</si>
  <si>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</si>
  <si>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</si>
  <si>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</si>
  <si>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</si>
  <si>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</si>
  <si>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</si>
  <si>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</si>
  <si>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</si>
  <si>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</si>
  <si>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</si>
  <si>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</si>
  <si>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</si>
  <si>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</si>
  <si>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</si>
  <si>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</si>
  <si>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</si>
  <si>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</si>
  <si>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</si>
  <si>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</si>
  <si>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</si>
  <si>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</si>
  <si>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</si>
  <si>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</si>
  <si>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</si>
  <si>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</si>
  <si>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</si>
  <si>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</si>
  <si>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</si>
  <si>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</si>
  <si>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</si>
  <si>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</si>
  <si>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</si>
  <si>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</si>
  <si>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</si>
  <si>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</si>
  <si>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</si>
  <si>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</si>
  <si>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</si>
  <si>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</si>
  <si>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</si>
  <si>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</si>
  <si>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</si>
  <si>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</si>
  <si>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</si>
  <si>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</si>
  <si>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</si>
  <si>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</si>
  <si>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</si>
  <si>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</si>
  <si>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</si>
  <si>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</si>
  <si>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</si>
  <si>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</si>
  <si>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</si>
  <si>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</si>
  <si>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</si>
  <si>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</si>
  <si>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</si>
  <si>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</si>
  <si>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</si>
  <si>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</si>
  <si>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</si>
  <si>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</si>
  <si>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</si>
  <si>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</si>
  <si>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</si>
  <si>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</si>
  <si>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</si>
  <si>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</si>
  <si>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</si>
  <si>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</si>
  <si>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</si>
  <si>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</si>
  <si>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</si>
  <si>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</si>
  <si>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</si>
  <si>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</si>
  <si>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</si>
  <si>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</si>
  <si>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</si>
  <si>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</si>
  <si>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</si>
  <si>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</si>
  <si>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</si>
  <si>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</si>
  <si>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</si>
  <si>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</si>
  <si>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</si>
  <si>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</si>
  <si>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</si>
  <si>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</si>
  <si>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</si>
  <si>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</si>
  <si>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</si>
  <si>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</si>
  <si>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</si>
  <si>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</si>
  <si>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</si>
  <si>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</si>
  <si>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</si>
  <si>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</si>
  <si>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</si>
  <si>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</si>
  <si>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</si>
  <si>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</si>
  <si>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</si>
  <si>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</si>
  <si>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</si>
  <si>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</si>
  <si>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</si>
  <si>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</si>
  <si>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</si>
  <si>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</si>
  <si>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</si>
  <si>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</si>
  <si>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</si>
  <si>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</si>
  <si>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</si>
  <si>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</si>
  <si>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</si>
  <si>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</si>
  <si>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</si>
  <si>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</si>
  <si>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</si>
  <si>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</si>
  <si>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</si>
  <si>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</si>
  <si>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</si>
  <si>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</si>
  <si>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</si>
  <si>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</si>
  <si>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</si>
  <si>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</si>
  <si>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</si>
  <si>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</si>
  <si>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</si>
  <si>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</si>
  <si>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</si>
  <si>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</si>
  <si>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</si>
  <si>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</si>
  <si>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</si>
  <si>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</si>
  <si>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</si>
  <si>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</si>
  <si>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</si>
  <si>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</si>
  <si>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</si>
  <si>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</si>
  <si>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</si>
  <si>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</si>
  <si>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</si>
  <si>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</si>
  <si>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</si>
  <si>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</si>
  <si>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</si>
  <si>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</si>
  <si>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</si>
  <si>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</si>
  <si>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</si>
  <si>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</si>
  <si>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</si>
  <si>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</si>
  <si>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</si>
  <si>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</si>
  <si>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</si>
  <si>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</si>
  <si>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</si>
  <si>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</si>
  <si>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</si>
  <si>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</si>
  <si>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</si>
  <si>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</si>
  <si>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</si>
  <si>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</si>
  <si>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</si>
  <si>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</si>
  <si>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</si>
  <si>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</si>
  <si>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</si>
  <si>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</si>
  <si>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</si>
  <si>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</si>
  <si>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</si>
  <si>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</si>
  <si>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</si>
  <si>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</si>
  <si>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</si>
  <si>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</si>
  <si>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</si>
  <si>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</si>
  <si>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</si>
  <si>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</si>
  <si>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</si>
  <si>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</si>
  <si>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</si>
  <si>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</si>
  <si>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</si>
  <si>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</si>
  <si>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</si>
  <si>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</si>
  <si>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</si>
  <si>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</si>
  <si>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</si>
  <si>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</si>
  <si>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</si>
  <si>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</si>
  <si>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</si>
  <si>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</si>
  <si>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</si>
  <si>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</si>
  <si>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</si>
  <si>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</si>
  <si>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</si>
  <si>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</si>
  <si>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</si>
  <si>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</si>
  <si>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</si>
  <si>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</si>
  <si>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</si>
  <si>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</si>
  <si>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</si>
  <si>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</si>
  <si>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</si>
  <si>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</si>
  <si>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</si>
  <si>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</si>
  <si>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</si>
  <si>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</si>
  <si>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</si>
  <si>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</si>
  <si>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</si>
  <si>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</si>
  <si>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</si>
  <si>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</si>
  <si>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</si>
  <si>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</si>
  <si>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</si>
  <si>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</si>
  <si>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</si>
  <si>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</si>
  <si>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</si>
  <si>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</si>
  <si>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</si>
  <si>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</si>
  <si>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</si>
  <si>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</si>
  <si>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</si>
  <si>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</si>
  <si>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</si>
  <si>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</si>
  <si>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</si>
  <si>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</si>
  <si>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</si>
  <si>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</si>
  <si>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</si>
  <si>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</si>
  <si>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</si>
  <si>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</si>
  <si>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</si>
  <si>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</si>
  <si>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</si>
  <si>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</si>
  <si>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</si>
  <si>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</si>
  <si>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</si>
  <si>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</si>
  <si>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</si>
  <si>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</si>
  <si>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</si>
  <si>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</si>
  <si>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</si>
  <si>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</si>
  <si>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</si>
  <si>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</si>
  <si>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</si>
  <si>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</si>
  <si>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</si>
  <si>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</si>
  <si>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</si>
  <si>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</si>
  <si>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</si>
  <si>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</si>
  <si>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</si>
  <si>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</si>
  <si>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</si>
  <si>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</si>
  <si>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</si>
  <si>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</si>
  <si>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</si>
  <si>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</si>
  <si>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</si>
  <si>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</si>
  <si>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</si>
  <si>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</si>
  <si>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</si>
  <si>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</si>
  <si>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</si>
  <si>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</si>
  <si>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</si>
  <si>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</si>
  <si>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</si>
  <si>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</si>
  <si>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</si>
  <si>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</si>
  <si>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</si>
  <si>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</si>
  <si>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</si>
  <si>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</si>
  <si>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</si>
  <si>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</si>
  <si>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</si>
  <si>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</si>
  <si>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</si>
  <si>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</si>
  <si>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</si>
  <si>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</si>
  <si>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</si>
  <si>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</si>
  <si>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</si>
  <si>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</si>
  <si>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</si>
  <si>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</si>
  <si>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</si>
  <si>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</si>
  <si>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</si>
  <si>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</si>
  <si>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</si>
  <si>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</si>
  <si>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</si>
  <si>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</si>
  <si>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</si>
  <si>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</si>
  <si>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</si>
  <si>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</si>
  <si>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</si>
  <si>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</si>
  <si>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</si>
  <si>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</si>
  <si>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</si>
  <si>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</si>
  <si>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</si>
  <si>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</si>
  <si>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</si>
  <si>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</si>
  <si>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</si>
  <si>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</si>
  <si>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</si>
  <si>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</si>
  <si>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</si>
  <si>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</si>
  <si>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</si>
  <si>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</si>
  <si>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</si>
  <si>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</si>
  <si>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</si>
  <si>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</si>
  <si>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</si>
  <si>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</si>
  <si>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</si>
  <si>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</si>
  <si>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</si>
  <si>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</si>
  <si>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</si>
  <si>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</si>
  <si>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</si>
  <si>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</si>
  <si>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</si>
  <si>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</si>
  <si>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</si>
  <si>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</si>
  <si>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</si>
  <si>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</si>
  <si>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</si>
  <si>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</si>
  <si>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</si>
  <si>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</si>
  <si>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</si>
  <si>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</si>
  <si>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</si>
  <si>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</si>
  <si>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</si>
  <si>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</si>
  <si>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</si>
  <si>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</si>
  <si>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</si>
  <si>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</si>
  <si>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</si>
  <si>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</si>
  <si>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</si>
  <si>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</si>
  <si>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</si>
  <si>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</si>
  <si>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</si>
  <si>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</si>
  <si>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</si>
  <si>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</si>
  <si>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</si>
  <si>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</si>
  <si>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</si>
  <si>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</si>
  <si>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</si>
  <si>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</si>
  <si>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</si>
  <si>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</si>
  <si>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</si>
  <si>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</si>
  <si>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</si>
  <si>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</si>
  <si>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</si>
  <si>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</si>
  <si>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</si>
  <si>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</si>
  <si>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</si>
  <si>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</si>
  <si>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</si>
  <si>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</si>
  <si>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</si>
  <si>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</si>
  <si>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</si>
  <si>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</si>
  <si>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</si>
  <si>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</si>
  <si>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</si>
  <si>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</si>
  <si>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</si>
  <si>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</si>
  <si>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</si>
  <si>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</si>
  <si>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</si>
  <si>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</si>
  <si>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</si>
  <si>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</si>
  <si>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</si>
  <si>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</si>
  <si>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</si>
  <si>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</si>
  <si>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</si>
  <si>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</si>
  <si>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</si>
  <si>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</si>
  <si>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</si>
  <si>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</si>
  <si>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</si>
  <si>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</si>
  <si>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</si>
  <si>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</si>
  <si>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</si>
  <si>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</si>
  <si>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</si>
  <si>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</si>
  <si>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</si>
  <si>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</si>
  <si>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</si>
  <si>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</si>
  <si>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</si>
  <si>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</si>
  <si>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</si>
  <si>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</si>
  <si>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</si>
  <si>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</si>
  <si>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</si>
  <si>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</si>
  <si>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</si>
  <si>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</si>
  <si>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</si>
  <si>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</si>
  <si>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</si>
  <si>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</si>
  <si>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</si>
  <si>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</si>
  <si>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</si>
  <si>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</si>
  <si>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</si>
  <si>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</si>
  <si>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</si>
  <si>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</si>
  <si>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</si>
  <si>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</si>
  <si>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</si>
  <si>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</si>
  <si>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</si>
  <si>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</si>
  <si>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</si>
  <si>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</si>
  <si>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</si>
  <si>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</si>
  <si>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</si>
  <si>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</si>
  <si>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</si>
  <si>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</si>
  <si>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</si>
  <si>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</si>
  <si>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</si>
  <si>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</si>
  <si>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</si>
  <si>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</si>
  <si>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</si>
  <si>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</si>
  <si>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</si>
  <si>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</si>
  <si>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</si>
  <si>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</si>
  <si>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</si>
  <si>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</si>
  <si>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</si>
  <si>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</si>
  <si>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</si>
  <si>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</si>
  <si>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</si>
  <si>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</si>
  <si>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</si>
  <si>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</si>
  <si>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</si>
  <si>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</si>
  <si>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</si>
  <si>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</si>
  <si>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</si>
  <si>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</si>
  <si>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</si>
  <si>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</si>
  <si>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</si>
  <si>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</si>
  <si>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</si>
  <si>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</si>
  <si>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</si>
  <si>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</si>
  <si>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</si>
  <si>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</si>
  <si>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</si>
  <si>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</si>
  <si>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</si>
  <si>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</si>
  <si>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</si>
  <si>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</si>
  <si>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</si>
  <si>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</si>
  <si>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</si>
  <si>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</si>
  <si>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</si>
  <si>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</si>
  <si>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</si>
  <si>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</si>
  <si>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</si>
  <si>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</si>
  <si>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</si>
  <si>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</si>
  <si>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</si>
  <si>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</si>
  <si>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</si>
  <si>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</si>
  <si>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</si>
  <si>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</si>
  <si>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</si>
  <si>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</si>
  <si>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</si>
  <si>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</si>
  <si>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</si>
  <si>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</si>
  <si>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</si>
  <si>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</si>
  <si>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</si>
  <si>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</si>
  <si>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</si>
  <si>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</si>
  <si>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</si>
  <si>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</si>
  <si>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</si>
  <si>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</si>
  <si>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</si>
  <si>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</si>
  <si>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</si>
  <si>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</si>
  <si>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</si>
  <si>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</si>
  <si>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</si>
  <si>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</si>
  <si>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</si>
  <si>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</si>
  <si>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</si>
  <si>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</si>
  <si>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</si>
  <si>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</si>
  <si>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</si>
  <si>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</si>
  <si>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</si>
  <si>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</si>
  <si>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</si>
  <si>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</si>
  <si>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</si>
  <si>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</si>
  <si>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</si>
  <si>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</si>
  <si>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</si>
  <si>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</si>
  <si>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</si>
  <si>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</si>
  <si>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</si>
  <si>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</si>
  <si>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</si>
  <si>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</si>
  <si>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</si>
  <si>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</si>
  <si>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</si>
  <si>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</si>
  <si>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</si>
  <si>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</si>
  <si>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</si>
  <si>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</si>
  <si>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</si>
  <si>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</si>
  <si>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</si>
  <si>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</si>
  <si>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</si>
  <si>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</si>
  <si>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</si>
  <si>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</si>
  <si>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</si>
  <si>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</si>
  <si>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</si>
  <si>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</si>
  <si>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</si>
  <si>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</si>
  <si>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</si>
  <si>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</si>
  <si>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</si>
  <si>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</si>
  <si>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</si>
  <si>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</si>
  <si>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</si>
  <si>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</si>
  <si>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</si>
  <si>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</si>
  <si>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</si>
  <si>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</si>
  <si>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</si>
  <si>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</si>
  <si>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</si>
  <si>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</si>
  <si>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</si>
  <si>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</si>
  <si>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</si>
  <si>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</si>
  <si>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</si>
  <si>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</si>
  <si>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</si>
  <si>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</si>
  <si>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</si>
  <si>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</si>
  <si>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</si>
  <si>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</si>
  <si>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</si>
  <si>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</si>
  <si>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</si>
  <si>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</si>
  <si>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</si>
  <si>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</si>
  <si>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</si>
  <si>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</si>
  <si>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</si>
  <si>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</si>
  <si>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</si>
  <si>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</si>
  <si>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</si>
  <si>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</si>
  <si>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</si>
  <si>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</si>
  <si>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</si>
  <si>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</si>
  <si>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</si>
  <si>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</si>
  <si>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</si>
  <si>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</si>
  <si>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</si>
  <si>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</si>
  <si>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</si>
  <si>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</si>
  <si>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</si>
  <si>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</si>
  <si>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</si>
  <si>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</si>
  <si>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</si>
  <si>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</si>
  <si>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</si>
  <si>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</si>
  <si>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</si>
  <si>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</si>
  <si>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</si>
  <si>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</si>
  <si>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</si>
  <si>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</si>
  <si>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</si>
  <si>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</si>
  <si>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</si>
  <si>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</si>
  <si>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</si>
  <si>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</si>
  <si>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</si>
  <si>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</si>
  <si>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</si>
  <si>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</si>
  <si>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</si>
  <si>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</si>
  <si>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</si>
  <si>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</si>
  <si>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</si>
  <si>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</si>
  <si>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</si>
  <si>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</si>
  <si>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</si>
  <si>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</si>
  <si>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</si>
  <si>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</si>
  <si>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</si>
  <si>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</si>
  <si>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</si>
  <si>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</si>
  <si>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</si>
  <si>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</si>
  <si>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</si>
  <si>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</si>
  <si>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</si>
  <si>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</si>
  <si>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</si>
  <si>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</si>
  <si>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</si>
  <si>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</si>
  <si>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</si>
  <si>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</si>
  <si>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</si>
  <si>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</si>
  <si>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</si>
  <si>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</si>
  <si>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</si>
  <si>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</si>
  <si>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</si>
  <si>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</si>
  <si>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</si>
  <si>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</si>
  <si>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</si>
  <si>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</si>
  <si>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</si>
  <si>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</si>
  <si>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</si>
  <si>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</si>
  <si>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</si>
  <si>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</si>
  <si>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</si>
  <si>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</si>
  <si>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</si>
  <si>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</si>
  <si>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</si>
  <si>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</si>
  <si>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</si>
  <si>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</si>
  <si>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</si>
  <si>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</si>
  <si>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</si>
  <si>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</si>
  <si>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</si>
  <si>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</si>
  <si>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</si>
  <si>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</si>
  <si>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</si>
  <si>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</si>
  <si>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</si>
  <si>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</si>
  <si>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</si>
  <si>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</si>
  <si>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</si>
  <si>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</si>
  <si>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</si>
  <si>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</si>
  <si>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</si>
  <si>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</si>
  <si>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</si>
  <si>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</si>
  <si>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</si>
  <si>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</si>
  <si>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</si>
  <si>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</si>
  <si>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</si>
  <si>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</si>
  <si>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</si>
  <si>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</si>
  <si>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</si>
  <si>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</si>
  <si>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</si>
  <si>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</si>
  <si>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</si>
  <si>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</si>
  <si>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</si>
  <si>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</si>
  <si>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</si>
  <si>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</si>
  <si>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</si>
  <si>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</si>
  <si>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</si>
  <si>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</si>
  <si>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</si>
  <si>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</si>
  <si>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</si>
  <si>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</si>
  <si>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</si>
  <si>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</si>
  <si>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</si>
  <si>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</si>
  <si>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</si>
  <si>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</si>
  <si>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</si>
  <si>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</si>
  <si>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</si>
  <si>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</si>
  <si>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</si>
  <si>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</si>
  <si>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</si>
  <si>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</si>
  <si>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</si>
  <si>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</si>
  <si>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</si>
  <si>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</si>
  <si>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</si>
  <si>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</si>
  <si>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</si>
  <si>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</si>
  <si>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</si>
  <si>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</si>
  <si>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</si>
  <si>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</si>
  <si>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</si>
  <si>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</si>
  <si>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</si>
  <si>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</si>
  <si>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</si>
  <si>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</si>
  <si>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</si>
  <si>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</si>
  <si>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</si>
  <si>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</si>
  <si>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</si>
  <si>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</si>
  <si>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</si>
  <si>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</si>
  <si>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</si>
  <si>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</si>
  <si>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</si>
  <si>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</si>
  <si>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</si>
  <si>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</si>
  <si>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</si>
  <si>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</si>
  <si>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</si>
  <si>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</si>
  <si>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</si>
  <si>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</si>
  <si>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</si>
  <si>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</si>
  <si>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</si>
  <si>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</si>
  <si>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</si>
  <si>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</si>
  <si>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</si>
  <si>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</si>
  <si>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</si>
  <si>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</si>
  <si>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</si>
  <si>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</si>
  <si>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</si>
  <si>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</si>
  <si>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</si>
  <si>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</si>
  <si>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</si>
  <si>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</si>
  <si>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</si>
  <si>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</si>
  <si>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</si>
  <si>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</si>
  <si>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</si>
  <si>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</si>
  <si>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</si>
  <si>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</si>
  <si>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</si>
  <si>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</si>
  <si>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</si>
  <si>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</si>
  <si>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</si>
  <si>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</si>
  <si>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</si>
  <si>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</si>
  <si>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</si>
  <si>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</si>
  <si>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</si>
  <si>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</si>
  <si>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</si>
  <si>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</si>
  <si>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</si>
  <si>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</si>
  <si>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</si>
  <si>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</si>
  <si>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</si>
  <si>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</si>
  <si>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</si>
  <si>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</si>
  <si>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</si>
  <si>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</si>
  <si>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</si>
  <si>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</si>
  <si>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</si>
  <si>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</si>
  <si>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</si>
  <si>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</si>
  <si>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</si>
  <si>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</si>
  <si>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</si>
  <si>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</si>
  <si>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</si>
  <si>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</si>
  <si>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</si>
  <si>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</si>
  <si>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</si>
  <si>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</si>
  <si>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</si>
  <si>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</si>
  <si>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</si>
  <si>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</si>
  <si>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</si>
  <si>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</si>
  <si>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</si>
  <si>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</si>
  <si>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</si>
  <si>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</si>
  <si>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</si>
  <si>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</si>
  <si>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</si>
  <si>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</si>
  <si>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</si>
  <si>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</si>
  <si>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</si>
  <si>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</si>
  <si>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</si>
  <si>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</si>
  <si>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</si>
  <si>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</si>
  <si>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</si>
  <si>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</si>
  <si>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</si>
  <si>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</si>
  <si>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</si>
  <si>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</si>
  <si>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</si>
  <si>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</si>
  <si>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</si>
  <si>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</si>
  <si>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</si>
  <si>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</si>
  <si>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</si>
  <si>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</si>
  <si>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</si>
  <si>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</si>
  <si>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</si>
  <si>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</si>
  <si>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</si>
  <si>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</si>
  <si>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</si>
  <si>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</si>
  <si>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</si>
  <si>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</si>
  <si>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</si>
  <si>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</si>
  <si>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</si>
  <si>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</si>
  <si>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</si>
  <si>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</si>
  <si>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</si>
  <si>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</si>
  <si>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</si>
  <si>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</si>
  <si>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</si>
  <si>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</si>
  <si>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</si>
  <si>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</si>
  <si>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</si>
  <si>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</si>
  <si>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</si>
  <si>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</si>
  <si>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</si>
  <si>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</si>
  <si>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</si>
  <si>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</si>
  <si>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</si>
  <si>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</si>
  <si>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</si>
  <si>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</si>
  <si>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</si>
  <si>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</si>
  <si>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</si>
  <si>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</si>
  <si>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</si>
  <si>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</si>
  <si>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</si>
  <si>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</si>
  <si>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</si>
  <si>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</si>
  <si>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</si>
  <si>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</si>
  <si>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</si>
  <si>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</si>
  <si>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</si>
  <si>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</si>
  <si>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</si>
  <si>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</si>
  <si>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</si>
  <si>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</si>
  <si>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</si>
  <si>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</si>
  <si>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</si>
  <si>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</si>
  <si>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</si>
  <si>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</si>
  <si>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</si>
  <si>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</si>
  <si>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</si>
  <si>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</si>
  <si>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</si>
  <si>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</si>
  <si>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</si>
  <si>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</si>
  <si>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</si>
  <si>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</si>
  <si>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</si>
  <si>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</si>
  <si>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</si>
  <si>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</si>
  <si>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</si>
  <si>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</si>
  <si>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</si>
  <si>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</si>
  <si>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</si>
  <si>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</si>
  <si>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</si>
  <si>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</si>
  <si>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</si>
  <si>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</si>
  <si>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</si>
  <si>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</si>
  <si>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</si>
  <si>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</si>
  <si>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</si>
  <si>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</si>
  <si>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</si>
  <si>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</si>
  <si>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</si>
  <si>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</si>
  <si>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</si>
  <si>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</si>
  <si>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</si>
  <si>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</si>
  <si>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</si>
  <si>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</si>
  <si>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</si>
  <si>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</si>
  <si>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</si>
  <si>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</si>
  <si>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</si>
  <si>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</si>
  <si>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</si>
  <si>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</si>
  <si>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</si>
  <si>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</si>
  <si>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</si>
  <si>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</si>
  <si>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</si>
  <si>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</si>
  <si>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</si>
  <si>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</si>
  <si>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</si>
  <si>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</si>
  <si>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</si>
  <si>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</si>
  <si>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</si>
  <si>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</si>
  <si>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</si>
  <si>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</si>
  <si>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</si>
  <si>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</si>
  <si>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</si>
  <si>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</si>
  <si>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</si>
  <si>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</si>
  <si>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</si>
  <si>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</si>
  <si>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</si>
  <si>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</si>
  <si>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</si>
  <si>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</si>
  <si>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</si>
  <si>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</si>
  <si>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</si>
  <si>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</si>
  <si>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</si>
  <si>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</si>
  <si>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</si>
  <si>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</si>
  <si>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</si>
  <si>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</si>
  <si>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</si>
  <si>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</si>
  <si>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</si>
  <si>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</si>
  <si>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</si>
  <si>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</si>
  <si>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</si>
  <si>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</si>
  <si>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</si>
  <si>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</si>
  <si>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</si>
  <si>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</si>
  <si>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</si>
  <si>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</si>
  <si>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</si>
  <si>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</si>
  <si>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</si>
  <si>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</si>
  <si>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</si>
  <si>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</si>
  <si>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</si>
  <si>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</si>
  <si>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</si>
  <si>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</si>
  <si>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</si>
  <si>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</si>
  <si>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</si>
  <si>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</si>
  <si>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</si>
  <si>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</si>
  <si>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</si>
  <si>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</si>
  <si>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</si>
  <si>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</si>
  <si>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</si>
  <si>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</si>
  <si>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</si>
  <si>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</si>
  <si>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</si>
  <si>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</si>
  <si>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</si>
  <si>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</si>
  <si>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</si>
  <si>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</si>
  <si>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</si>
  <si>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</si>
  <si>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</si>
  <si>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</si>
  <si>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</si>
  <si>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</si>
  <si>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</si>
  <si>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</si>
  <si>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</si>
  <si>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</si>
  <si>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</si>
  <si>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</si>
  <si>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</si>
  <si>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</si>
  <si>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</si>
  <si>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</si>
  <si>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</si>
  <si>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</si>
  <si>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</si>
  <si>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</si>
  <si>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</si>
  <si>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</si>
  <si>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</si>
  <si>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</si>
  <si>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</si>
  <si>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</si>
  <si>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</si>
  <si>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</si>
  <si>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</si>
  <si>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</si>
  <si>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</si>
  <si>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</si>
  <si>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</si>
  <si>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</si>
  <si>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</si>
  <si>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</si>
  <si>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</si>
  <si>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</si>
  <si>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</si>
  <si>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</si>
  <si>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</si>
  <si>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</si>
  <si>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</si>
  <si>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</si>
  <si>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</si>
  <si>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</si>
  <si>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</si>
  <si>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</si>
  <si>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</si>
  <si>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</si>
  <si>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</si>
  <si>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</si>
  <si>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</si>
  <si>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</si>
  <si>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</si>
  <si>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</si>
  <si>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</si>
  <si>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</si>
  <si>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</si>
  <si>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</si>
  <si>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</si>
  <si>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</si>
  <si>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</si>
  <si>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</si>
  <si>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</si>
  <si>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</si>
  <si>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</si>
  <si>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</si>
  <si>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</si>
  <si>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</si>
  <si>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</si>
  <si>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</si>
  <si>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</si>
  <si>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</si>
  <si>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</si>
  <si>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</si>
  <si>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</si>
  <si>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</si>
  <si>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</si>
  <si>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</si>
  <si>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</si>
  <si>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</si>
  <si>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</si>
  <si>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</si>
  <si>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</si>
  <si>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</si>
  <si>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</si>
  <si>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</si>
  <si>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</si>
  <si>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</si>
  <si>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</si>
  <si>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</si>
  <si>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</si>
  <si>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</si>
  <si>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</si>
  <si>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</si>
  <si>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</si>
  <si>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</si>
  <si>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</si>
  <si>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</si>
  <si>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</si>
  <si>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</si>
  <si>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</si>
  <si>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</si>
  <si>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</si>
  <si>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</si>
  <si>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</si>
  <si>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</si>
  <si>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</si>
  <si>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</si>
  <si>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</si>
  <si>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</si>
  <si>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</si>
  <si>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</si>
  <si>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</si>
  <si>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</si>
  <si>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</si>
  <si>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</si>
  <si>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</si>
  <si>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</si>
  <si>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</si>
  <si>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</si>
  <si>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</si>
  <si>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</si>
  <si>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</si>
  <si>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</si>
  <si>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</si>
  <si>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</si>
  <si>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</si>
  <si>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</si>
  <si>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</si>
  <si>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</si>
  <si>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</si>
  <si>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</si>
  <si>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</si>
  <si>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</si>
  <si>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</si>
  <si>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</si>
  <si>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</si>
  <si>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</si>
  <si>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</si>
  <si>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</si>
  <si>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</si>
  <si>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</si>
  <si>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</si>
  <si>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</si>
  <si>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</si>
  <si>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</si>
  <si>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</si>
  <si>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</si>
  <si>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</si>
  <si>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</si>
  <si>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</si>
  <si>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</si>
  <si>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</si>
  <si>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</si>
  <si>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</si>
  <si>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</si>
  <si>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</si>
  <si>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</si>
  <si>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</si>
  <si>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</si>
  <si>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</si>
  <si>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</si>
  <si>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</si>
  <si>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</si>
  <si>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</si>
  <si>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</si>
  <si>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</si>
  <si>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</si>
  <si>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</si>
  <si>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</si>
  <si>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</si>
  <si>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</si>
  <si>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</si>
  <si>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</si>
  <si>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</si>
  <si>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</si>
  <si>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</si>
  <si>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</si>
  <si>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</si>
  <si>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</si>
  <si>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</si>
  <si>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</si>
  <si>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</si>
  <si>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</si>
  <si>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</si>
  <si>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</si>
  <si>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</si>
  <si>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</si>
  <si>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</si>
  <si>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</si>
  <si>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</si>
  <si>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</si>
  <si>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</si>
  <si>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</si>
  <si>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</si>
  <si>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</si>
  <si>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</si>
  <si>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</si>
  <si>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</si>
  <si>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</si>
  <si>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</si>
  <si>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</si>
  <si>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</si>
  <si>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</si>
  <si>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</si>
  <si>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</si>
  <si>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</si>
  <si>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</si>
  <si>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</si>
  <si>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</si>
  <si>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</si>
  <si>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</si>
  <si>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</si>
  <si>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</si>
  <si>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</si>
  <si>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</si>
  <si>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</si>
  <si>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</si>
  <si>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</si>
  <si>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</si>
  <si>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</si>
  <si>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</si>
  <si>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</si>
  <si>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</si>
  <si>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</si>
  <si>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</si>
  <si>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</si>
  <si>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</si>
  <si>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</si>
  <si>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</si>
  <si>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</si>
  <si>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</si>
  <si>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</si>
  <si>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</si>
  <si>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</si>
  <si>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</si>
  <si>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</si>
  <si>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</si>
  <si>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</si>
  <si>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</si>
  <si>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</si>
  <si>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</si>
  <si>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</si>
  <si>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</si>
  <si>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</si>
  <si>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</si>
  <si>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</si>
  <si>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</si>
  <si>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</si>
  <si>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</si>
  <si>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</si>
  <si>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</si>
  <si>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</si>
  <si>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</si>
  <si>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</si>
  <si>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</si>
  <si>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</si>
  <si>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</si>
  <si>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</si>
  <si>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</si>
  <si>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</si>
  <si>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</si>
  <si>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</si>
  <si>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</si>
  <si>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</si>
  <si>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</si>
  <si>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</si>
  <si>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</si>
  <si>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</si>
  <si>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</si>
  <si>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</si>
  <si>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</si>
  <si>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</si>
  <si>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</si>
  <si>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</si>
  <si>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</si>
  <si>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</si>
  <si>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</si>
  <si>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</si>
  <si>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</si>
  <si>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</si>
  <si>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</si>
  <si>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</si>
  <si>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</si>
  <si>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</si>
  <si>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</si>
  <si>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</si>
  <si>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</si>
  <si>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</si>
  <si>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</si>
  <si>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</si>
  <si>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</si>
  <si>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</si>
  <si>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</si>
  <si>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</si>
  <si>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</si>
  <si>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</si>
  <si>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</si>
  <si>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</si>
  <si>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</si>
  <si>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</si>
  <si>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</si>
  <si>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</si>
  <si>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</si>
  <si>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</si>
  <si>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</si>
  <si>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</si>
  <si>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</si>
  <si>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</si>
  <si>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</si>
  <si>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</si>
  <si>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</si>
  <si>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</si>
  <si>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</si>
  <si>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</si>
  <si>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</si>
  <si>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</si>
  <si>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</si>
  <si>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</si>
  <si>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</si>
  <si>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</si>
  <si>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</si>
  <si>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</si>
  <si>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</si>
  <si>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</si>
  <si>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</si>
  <si>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</si>
  <si>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</si>
  <si>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</si>
  <si>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</si>
  <si>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</si>
  <si>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</si>
  <si>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</si>
  <si>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</si>
  <si>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</si>
  <si>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</si>
  <si>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</si>
  <si>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</si>
  <si>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</si>
  <si>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</si>
  <si>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</si>
  <si>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</si>
  <si>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</si>
  <si>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</si>
  <si>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</si>
  <si>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</si>
  <si>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</si>
  <si>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</si>
  <si>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</si>
  <si>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</si>
  <si>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</si>
  <si>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</si>
  <si>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</si>
  <si>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</si>
  <si>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</si>
  <si>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</si>
  <si>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</si>
  <si>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</si>
  <si>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</si>
  <si>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</si>
  <si>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</si>
  <si>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</si>
  <si>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</si>
  <si>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</si>
  <si>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</si>
  <si>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</si>
  <si>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</si>
  <si>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</si>
  <si>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</si>
  <si>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</si>
  <si>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</si>
  <si>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</si>
  <si>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</si>
  <si>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</si>
  <si>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</si>
  <si>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</si>
  <si>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</si>
  <si>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</si>
  <si>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</si>
  <si>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</si>
  <si>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</si>
  <si>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</si>
  <si>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</si>
  <si>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</si>
  <si>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</si>
  <si>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</si>
  <si>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</si>
  <si>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</si>
  <si>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</si>
  <si>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</si>
  <si>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</si>
  <si>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</si>
  <si>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</si>
  <si>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</si>
  <si>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</si>
  <si>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</si>
  <si>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</si>
  <si>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</si>
  <si>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</si>
  <si>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</si>
  <si>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</si>
  <si>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</si>
  <si>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</si>
  <si>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</si>
  <si>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</si>
  <si>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</si>
  <si>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</si>
  <si>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</si>
  <si>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</si>
  <si>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</si>
  <si>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</si>
  <si>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</si>
  <si>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</si>
  <si>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</si>
  <si>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</si>
  <si>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</si>
  <si>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</si>
  <si>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</si>
  <si>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</si>
  <si>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</si>
  <si>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</si>
  <si>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</si>
  <si>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</si>
  <si>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</si>
  <si>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</si>
  <si>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</si>
  <si>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</si>
  <si>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</si>
  <si>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</si>
  <si>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</si>
  <si>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</si>
  <si>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</si>
  <si>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</si>
  <si>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</si>
  <si>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</si>
  <si>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</si>
  <si>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</si>
  <si>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</si>
  <si>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</si>
  <si>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</si>
  <si>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</si>
  <si>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</si>
  <si>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</si>
  <si>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</si>
  <si>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</si>
  <si>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</si>
  <si>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</si>
  <si>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</si>
  <si>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</si>
  <si>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</si>
  <si>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</si>
  <si>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</si>
  <si>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</si>
  <si>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</si>
  <si>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</si>
  <si>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</si>
  <si>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</si>
  <si>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</si>
  <si>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</si>
  <si>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</si>
  <si>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</si>
  <si>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</si>
  <si>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</si>
  <si>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</si>
  <si>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</si>
  <si>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</si>
  <si>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</si>
  <si>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</si>
  <si>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</si>
  <si>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</si>
  <si>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</si>
  <si>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</si>
  <si>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</si>
  <si>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</si>
  <si>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</si>
  <si>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</si>
  <si>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</si>
  <si>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</si>
  <si>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</si>
  <si>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</si>
  <si>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</si>
  <si>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</si>
  <si>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</si>
  <si>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</si>
  <si>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</si>
  <si>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</si>
  <si>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</si>
  <si>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</si>
  <si>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</si>
  <si>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</si>
  <si>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</si>
  <si>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</si>
  <si>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</si>
  <si>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</si>
  <si>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</si>
  <si>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</si>
  <si>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</si>
  <si>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</si>
  <si>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</si>
  <si>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</si>
  <si>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</si>
  <si>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</si>
  <si>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</si>
  <si>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</si>
  <si>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</si>
  <si>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</si>
  <si>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</si>
  <si>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</si>
  <si>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</si>
  <si>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</si>
  <si>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</si>
  <si>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</si>
  <si>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</si>
  <si>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</si>
  <si>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</si>
  <si>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</si>
  <si>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</si>
  <si>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</si>
  <si>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</si>
  <si>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</si>
  <si>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</si>
  <si>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</si>
  <si>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</si>
  <si>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</si>
  <si>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</si>
  <si>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</si>
  <si>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</si>
  <si>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</si>
  <si>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</si>
  <si>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</si>
  <si>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</si>
  <si>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</si>
  <si>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</si>
  <si>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</si>
  <si>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</si>
  <si>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</si>
  <si>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</si>
  <si>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</si>
  <si>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</si>
  <si>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</si>
  <si>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</si>
  <si>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</si>
  <si>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</si>
  <si>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</si>
  <si>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</si>
  <si>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</si>
  <si>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</si>
  <si>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</si>
  <si>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</si>
  <si>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</si>
  <si>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</si>
  <si>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</si>
  <si>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</si>
  <si>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</si>
  <si>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</si>
  <si>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</si>
  <si>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</si>
  <si>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</si>
  <si>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</si>
  <si>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</si>
  <si>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</si>
  <si>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</si>
  <si>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</si>
  <si>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</si>
  <si>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</si>
  <si>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</si>
  <si>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</si>
  <si>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</si>
  <si>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</si>
  <si>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</si>
  <si>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</si>
  <si>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</si>
  <si>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</si>
  <si>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</si>
  <si>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</si>
  <si>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</si>
  <si>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</si>
  <si>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</si>
  <si>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</si>
  <si>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</si>
  <si>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</si>
  <si>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</si>
  <si>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</si>
  <si>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</si>
  <si>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</si>
  <si>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</si>
  <si>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</si>
  <si>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</si>
  <si>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</si>
  <si>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</si>
  <si>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</si>
  <si>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</si>
  <si>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</si>
  <si>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</si>
  <si>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</si>
  <si>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</si>
  <si>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</si>
  <si>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</si>
  <si>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</si>
  <si>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</si>
  <si>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</si>
  <si>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</si>
  <si>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</si>
  <si>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</si>
  <si>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</si>
  <si>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</si>
  <si>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</si>
  <si>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</si>
  <si>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</si>
  <si>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</si>
  <si>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</si>
  <si>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</si>
  <si>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</si>
  <si>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</si>
  <si>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</si>
  <si>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</si>
  <si>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</si>
  <si>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</si>
  <si>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</si>
  <si>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</si>
  <si>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</si>
  <si>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</si>
  <si>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</si>
  <si>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</si>
  <si>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</si>
  <si>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</si>
  <si>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</si>
  <si>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</si>
  <si>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</si>
  <si>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</si>
  <si>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</si>
  <si>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</si>
  <si>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</si>
  <si>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</si>
  <si>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</si>
  <si>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</si>
  <si>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</si>
  <si>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</si>
  <si>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</si>
  <si>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</si>
  <si>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</si>
  <si>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</si>
  <si>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</si>
  <si>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</si>
  <si>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</si>
  <si>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</si>
  <si>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</si>
  <si>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</si>
  <si>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</si>
  <si>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</si>
  <si>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</si>
  <si>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</si>
  <si>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</si>
  <si>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</si>
  <si>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</si>
  <si>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</si>
  <si>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</si>
  <si>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</si>
  <si>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</si>
  <si>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</si>
  <si>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</si>
  <si>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</si>
  <si>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</si>
  <si>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</si>
  <si>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</si>
  <si>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</si>
  <si>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</si>
  <si>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</si>
  <si>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</si>
  <si>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</si>
  <si>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</si>
  <si>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</si>
  <si>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</si>
  <si>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</si>
  <si>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</si>
  <si>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</si>
  <si>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</si>
  <si>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</si>
  <si>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</si>
  <si>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</si>
  <si>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</si>
  <si>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</si>
  <si>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</si>
  <si>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</si>
  <si>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</si>
  <si>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</si>
  <si>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</si>
  <si>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</si>
  <si>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</si>
  <si>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</si>
  <si>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</si>
  <si>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</si>
  <si>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</si>
  <si>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</si>
  <si>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</si>
  <si>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</si>
  <si>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</si>
  <si>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</si>
  <si>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</si>
  <si>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</si>
  <si>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</si>
  <si>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</si>
  <si>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</si>
  <si>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</si>
  <si>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</si>
  <si>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</si>
  <si>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</si>
  <si>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</si>
  <si>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</si>
  <si>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</si>
  <si>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</si>
  <si>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</si>
  <si>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</si>
  <si>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</si>
  <si>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</si>
  <si>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</si>
  <si>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</si>
  <si>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</si>
  <si>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</si>
  <si>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</si>
  <si>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</si>
  <si>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</si>
  <si>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</si>
  <si>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</si>
  <si>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</si>
  <si>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</si>
  <si>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</si>
  <si>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</si>
  <si>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</si>
  <si>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</si>
  <si>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</si>
  <si>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</si>
  <si>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</si>
  <si>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</si>
  <si>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</si>
  <si>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</si>
  <si>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</si>
  <si>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</si>
  <si>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</si>
  <si>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</si>
  <si>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</si>
  <si>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</si>
  <si>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</si>
  <si>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</si>
  <si>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</si>
  <si>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</si>
  <si>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</si>
  <si>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</si>
  <si>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</si>
  <si>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</si>
  <si>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</si>
  <si>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</si>
  <si>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</si>
  <si>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</si>
  <si>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</si>
  <si>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</si>
  <si>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</si>
  <si>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</si>
  <si>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</si>
  <si>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</si>
  <si>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</si>
  <si>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</si>
  <si>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</si>
  <si>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</si>
  <si>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</si>
  <si>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</si>
  <si>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</si>
  <si>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</si>
  <si>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</si>
  <si>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</si>
  <si>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</si>
  <si>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</si>
  <si>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</si>
  <si>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</si>
  <si>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</si>
  <si>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</si>
  <si>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</si>
  <si>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</si>
  <si>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</si>
  <si>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</si>
  <si>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</si>
  <si>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</si>
  <si>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</si>
  <si>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</si>
  <si>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</si>
  <si>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</si>
  <si>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</si>
  <si>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</si>
  <si>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</si>
  <si>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</si>
  <si>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</si>
  <si>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</si>
  <si>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</si>
  <si>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</si>
  <si>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</si>
  <si>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</si>
  <si>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</si>
  <si>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</si>
  <si>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</si>
  <si>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</si>
  <si>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</si>
  <si>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</si>
  <si>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</si>
  <si>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</si>
  <si>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</si>
  <si>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</si>
  <si>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</si>
  <si>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</si>
  <si>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</si>
  <si>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</si>
  <si>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</si>
  <si>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</si>
  <si>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</si>
  <si>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</si>
  <si>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</si>
  <si>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</si>
  <si>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</si>
  <si>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</si>
  <si>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</si>
  <si>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</si>
  <si>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</si>
  <si>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</si>
  <si>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</si>
  <si>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</si>
  <si>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</si>
  <si>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</si>
  <si>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</si>
  <si>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</si>
  <si>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</si>
  <si>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</si>
  <si>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</si>
  <si>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</si>
  <si>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</si>
  <si>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</si>
  <si>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</si>
  <si>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</si>
  <si>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</si>
  <si>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</si>
  <si>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</si>
  <si>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</si>
  <si>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</si>
  <si>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</si>
  <si>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</si>
  <si>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</si>
  <si>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</si>
  <si>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</si>
  <si>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</si>
  <si>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</si>
  <si>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</si>
  <si>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</si>
  <si>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</si>
  <si>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</si>
  <si>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</si>
  <si>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</si>
  <si>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</si>
  <si>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</si>
  <si>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</si>
  <si>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</si>
  <si>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</si>
  <si>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</si>
  <si>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</si>
  <si>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</si>
  <si>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</si>
  <si>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</si>
  <si>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</si>
  <si>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</si>
  <si>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</si>
  <si>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</si>
  <si>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</si>
  <si>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</si>
  <si>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</si>
  <si>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</si>
  <si>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</si>
  <si>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</si>
  <si>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</si>
  <si>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</si>
  <si>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</si>
  <si>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</si>
  <si>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</si>
  <si>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</si>
  <si>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</si>
  <si>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</si>
  <si>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</si>
  <si>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</si>
  <si>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</si>
  <si>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</si>
  <si>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</si>
  <si>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</si>
  <si>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</si>
  <si>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</si>
  <si>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</si>
  <si>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</si>
  <si>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</si>
  <si>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</si>
  <si>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</si>
  <si>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</si>
  <si>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</si>
  <si>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</si>
  <si>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</si>
  <si>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</si>
  <si>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</si>
  <si>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</si>
  <si>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</si>
  <si>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</si>
  <si>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</si>
  <si>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</si>
  <si>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</si>
  <si>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</si>
  <si>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</si>
  <si>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</si>
  <si>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</si>
  <si>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</si>
  <si>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</si>
  <si>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</si>
  <si>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</si>
  <si>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</si>
  <si>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</si>
  <si>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</si>
  <si>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</si>
  <si>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</si>
  <si>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</si>
  <si>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</si>
  <si>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</si>
  <si>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</si>
  <si>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</si>
  <si>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</si>
  <si>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</si>
  <si>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</si>
  <si>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</si>
  <si>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</si>
  <si>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</si>
  <si>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</si>
  <si>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</si>
  <si>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</si>
  <si>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</si>
  <si>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</si>
  <si>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</si>
  <si>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</si>
  <si>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</si>
  <si>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</si>
  <si>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</si>
  <si>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</si>
  <si>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</si>
  <si>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</si>
  <si>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</si>
  <si>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</si>
  <si>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</si>
  <si>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</si>
  <si>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</si>
  <si>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</si>
  <si>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</si>
  <si>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</si>
  <si>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</si>
  <si>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</si>
  <si>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</si>
  <si>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</si>
  <si>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</si>
  <si>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</si>
  <si>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</si>
  <si>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</si>
  <si>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</si>
  <si>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</si>
  <si>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</si>
  <si>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</si>
  <si>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</si>
  <si>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</si>
  <si>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</si>
  <si>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</si>
  <si>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</si>
  <si>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</si>
  <si>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</si>
  <si>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</si>
  <si>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</si>
  <si>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</si>
  <si>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</si>
  <si>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</si>
  <si>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</si>
  <si>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</si>
  <si>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</si>
  <si>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</si>
  <si>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</si>
  <si>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</si>
  <si>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</si>
  <si>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</si>
  <si>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</si>
  <si>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</si>
  <si>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</si>
  <si>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</si>
  <si>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</si>
  <si>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</si>
  <si>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</si>
  <si>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</si>
  <si>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</si>
  <si>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</si>
  <si>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</si>
  <si>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</si>
  <si>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</si>
  <si>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</si>
  <si>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</si>
  <si>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</si>
  <si>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</si>
  <si>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</si>
  <si>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</si>
  <si>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</si>
  <si>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</si>
  <si>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</si>
  <si>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</si>
  <si>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</si>
  <si>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</si>
  <si>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</si>
  <si>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</si>
  <si>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</si>
  <si>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</si>
  <si>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</si>
  <si>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</si>
  <si>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</si>
  <si>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</si>
  <si>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</si>
  <si>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</si>
  <si>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</si>
  <si>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</si>
  <si>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</si>
  <si>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</si>
  <si>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</si>
  <si>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</si>
  <si>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</si>
  <si>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</si>
  <si>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</si>
  <si>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</si>
  <si>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</si>
  <si>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</si>
  <si>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</si>
  <si>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</si>
  <si>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</si>
  <si>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</si>
  <si>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</si>
  <si>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</si>
  <si>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</si>
  <si>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</si>
  <si>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</si>
  <si>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</si>
  <si>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</si>
  <si>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</si>
  <si>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</si>
  <si>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</si>
  <si>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</si>
  <si>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</si>
  <si>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</si>
  <si>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</si>
  <si>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</si>
  <si>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</si>
  <si>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</si>
  <si>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</si>
  <si>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</si>
  <si>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</si>
  <si>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</si>
  <si>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</si>
  <si>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</si>
  <si>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</si>
  <si>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</si>
  <si>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</si>
  <si>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</si>
  <si>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</si>
  <si>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</si>
  <si>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</si>
  <si>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</si>
  <si>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</si>
  <si>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</si>
  <si>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</si>
  <si>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</si>
  <si>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</si>
  <si>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</si>
  <si>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</si>
  <si>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</si>
  <si>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</si>
  <si>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</si>
  <si>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</si>
  <si>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</si>
  <si>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</si>
  <si>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</si>
  <si>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</si>
  <si>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</si>
  <si>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</si>
  <si>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</si>
  <si>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</si>
  <si>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</si>
  <si>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</si>
  <si>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</si>
  <si>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</si>
  <si>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</si>
  <si>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</si>
  <si>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</si>
  <si>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</si>
  <si>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</si>
  <si>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</si>
  <si>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</si>
  <si>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</si>
  <si>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</si>
  <si>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</si>
  <si>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</si>
  <si>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</si>
  <si>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</si>
  <si>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</si>
  <si>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</si>
  <si>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</si>
  <si>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</si>
  <si>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</si>
  <si>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</si>
  <si>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</si>
  <si>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</si>
  <si>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</si>
  <si>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</si>
  <si>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</si>
  <si>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</si>
  <si>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</si>
  <si>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</si>
  <si>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</si>
  <si>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</si>
  <si>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</si>
  <si>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</si>
  <si>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</si>
  <si>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</si>
  <si>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</si>
  <si>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</si>
  <si>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</si>
  <si>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</si>
  <si>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</si>
  <si>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</si>
  <si>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</si>
  <si>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</si>
  <si>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</si>
  <si>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</si>
  <si>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</si>
  <si>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</si>
  <si>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</si>
  <si>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</si>
  <si>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</si>
  <si>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</si>
  <si>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</si>
  <si>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</si>
  <si>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</si>
  <si>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</si>
  <si>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</si>
  <si>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</si>
  <si>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</si>
  <si>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</si>
  <si>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</si>
  <si>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</si>
  <si>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</si>
  <si>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</si>
  <si>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</si>
  <si>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</si>
  <si>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</si>
  <si>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</si>
  <si>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</si>
  <si>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</si>
  <si>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</si>
  <si>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</si>
  <si>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</si>
  <si>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</si>
  <si>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</si>
  <si>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</si>
  <si>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</si>
  <si>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</si>
  <si>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</si>
  <si>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</si>
  <si>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</si>
  <si>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</si>
  <si>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</si>
  <si>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</si>
  <si>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</si>
  <si>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</si>
  <si>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</si>
  <si>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</si>
  <si>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</si>
  <si>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</si>
  <si>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</si>
  <si>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</si>
  <si>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</si>
  <si>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</si>
  <si>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</si>
  <si>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</si>
  <si>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</si>
  <si>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</si>
  <si>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</si>
  <si>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</si>
  <si>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</si>
  <si>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</si>
  <si>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</si>
  <si>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</si>
  <si>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</si>
  <si>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</si>
  <si>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</si>
  <si>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</si>
  <si>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</si>
  <si>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</si>
  <si>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</si>
  <si>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</si>
  <si>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</si>
  <si>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</si>
  <si>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</si>
  <si>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</si>
  <si>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</si>
  <si>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</si>
  <si>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</si>
  <si>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</si>
  <si>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</si>
  <si>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</si>
  <si>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</si>
  <si>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</si>
  <si>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</si>
  <si>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</si>
  <si>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</si>
  <si>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</si>
  <si>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</si>
  <si>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</si>
  <si>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</si>
  <si>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</si>
  <si>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</si>
  <si>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</si>
  <si>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</si>
  <si>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</si>
  <si>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</si>
  <si>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</si>
  <si>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</si>
  <si>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</si>
  <si>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</si>
  <si>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</si>
  <si>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</si>
  <si>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</si>
  <si>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</si>
  <si>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</si>
  <si>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</si>
  <si>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</si>
  <si>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</si>
  <si>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</si>
  <si>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</si>
  <si>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</si>
  <si>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</si>
  <si>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</si>
  <si>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</si>
  <si>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</si>
  <si>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</si>
  <si>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</si>
  <si>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</si>
  <si>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</si>
  <si>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</si>
  <si>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</si>
  <si>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</si>
  <si>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</si>
  <si>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</si>
  <si>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</si>
  <si>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</si>
  <si>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</si>
  <si>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</si>
  <si>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</si>
  <si>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</si>
  <si>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</si>
  <si>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</si>
  <si>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</si>
  <si>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</si>
  <si>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</si>
  <si>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</si>
  <si>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</si>
  <si>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</si>
  <si>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</si>
  <si>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</si>
  <si>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</si>
  <si>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</si>
  <si>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</si>
  <si>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</si>
  <si>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</si>
  <si>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</si>
  <si>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</si>
  <si>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</si>
  <si>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</si>
  <si>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</si>
  <si>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</si>
  <si>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</si>
  <si>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</si>
  <si>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</si>
  <si>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</si>
  <si>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</si>
  <si>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</si>
  <si>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</si>
  <si>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</si>
  <si>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</si>
  <si>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</si>
  <si>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</si>
  <si>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</si>
  <si>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</si>
  <si>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</si>
  <si>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</si>
  <si>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</si>
  <si>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</si>
  <si>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</si>
  <si>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</si>
  <si>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</si>
  <si>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</si>
  <si>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</si>
  <si>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</si>
  <si>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</si>
  <si>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</si>
  <si>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</si>
  <si>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</si>
  <si>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</si>
  <si>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</si>
  <si>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</si>
  <si>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</si>
  <si>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</si>
  <si>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</si>
  <si>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</si>
  <si>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</si>
  <si>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</si>
  <si>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</si>
  <si>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</si>
  <si>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</si>
  <si>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</si>
  <si>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</si>
  <si>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</si>
  <si>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</si>
  <si>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</si>
  <si>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</si>
  <si>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</si>
  <si>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</si>
  <si>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</si>
  <si>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</si>
  <si>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</si>
  <si>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</si>
  <si>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</si>
  <si>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</si>
  <si>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</si>
  <si>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</si>
  <si>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</si>
  <si>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</si>
  <si>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</si>
  <si>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</si>
  <si>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</si>
  <si>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</si>
  <si>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</si>
  <si>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</si>
  <si>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</si>
  <si>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</si>
  <si>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</si>
  <si>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</si>
  <si>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</si>
  <si>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</si>
  <si>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</si>
  <si>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</si>
  <si>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</si>
  <si>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</si>
  <si>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</si>
  <si>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</si>
  <si>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</si>
  <si>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</si>
  <si>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</si>
  <si>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</si>
  <si>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</si>
  <si>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</si>
  <si>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</si>
  <si>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</si>
  <si>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</si>
  <si>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</si>
  <si>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</si>
  <si>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</si>
  <si>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</si>
  <si>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</si>
  <si>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</si>
  <si>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</si>
  <si>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</si>
  <si>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</si>
  <si>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</si>
  <si>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</si>
  <si>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</si>
  <si>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</si>
  <si>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</si>
  <si>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</si>
  <si>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</si>
  <si>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</si>
  <si>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</si>
  <si>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</si>
  <si>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</si>
  <si>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</si>
  <si>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</si>
  <si>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</si>
  <si>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</si>
  <si>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</si>
  <si>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</si>
  <si>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</si>
  <si>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</si>
  <si>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</si>
  <si>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</si>
  <si>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</si>
  <si>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</si>
  <si>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</si>
  <si>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</si>
  <si>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</si>
  <si>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</si>
  <si>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</si>
  <si>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</si>
  <si>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</si>
  <si>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</si>
  <si>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</si>
  <si>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</si>
  <si>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</si>
  <si>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</si>
  <si>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</si>
  <si>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</si>
  <si>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</si>
  <si>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</si>
  <si>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</si>
  <si>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</si>
  <si>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</si>
  <si>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</si>
  <si>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</si>
  <si>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</si>
  <si>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</si>
  <si>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</si>
  <si>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</si>
  <si>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</si>
  <si>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</si>
  <si>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</si>
  <si>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</si>
  <si>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</si>
  <si>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</si>
  <si>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</si>
  <si>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</si>
  <si>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</si>
  <si>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</si>
  <si>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</si>
  <si>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</si>
  <si>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</si>
  <si>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</si>
  <si>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</si>
  <si>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</si>
  <si>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</si>
  <si>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</si>
  <si>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</si>
  <si>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</si>
  <si>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</si>
  <si>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</si>
  <si>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</si>
  <si>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</si>
  <si>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</si>
  <si>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</si>
  <si>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</si>
  <si>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</si>
  <si>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</si>
  <si>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</si>
  <si>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</si>
  <si>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</si>
  <si>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</si>
  <si>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</si>
  <si>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</si>
  <si>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</si>
  <si>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</si>
  <si>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</si>
  <si>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</si>
  <si>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</si>
  <si>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</si>
  <si>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</si>
  <si>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</si>
  <si>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</si>
  <si>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</si>
  <si>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</si>
  <si>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</si>
  <si>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</si>
  <si>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</si>
  <si>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</si>
  <si>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</si>
  <si>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</si>
  <si>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</si>
  <si>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</si>
  <si>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</si>
  <si>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</si>
  <si>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</si>
  <si>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</si>
  <si>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</si>
  <si>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</si>
  <si>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</si>
  <si>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</si>
  <si>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</si>
  <si>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</si>
  <si>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</si>
  <si>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</si>
  <si>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</si>
  <si>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</si>
  <si>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</si>
  <si>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</si>
  <si>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</si>
  <si>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</si>
  <si>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</si>
  <si>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</si>
  <si>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</si>
  <si>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</si>
  <si>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</si>
  <si>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</si>
  <si>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</si>
  <si>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</si>
  <si>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</si>
  <si>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</si>
  <si>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</si>
  <si>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</si>
  <si>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</si>
  <si>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</si>
  <si>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</si>
  <si>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</si>
  <si>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</si>
  <si>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</si>
  <si>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</si>
  <si>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</si>
  <si>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</si>
  <si>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</si>
  <si>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</si>
  <si>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</si>
  <si>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</si>
  <si>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</si>
  <si>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</si>
  <si>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</si>
  <si>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</si>
  <si>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</si>
  <si>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</si>
  <si>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</si>
  <si>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</si>
  <si>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</si>
  <si>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</si>
  <si>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</si>
  <si>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</si>
  <si>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</si>
  <si>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</si>
  <si>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</si>
  <si>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</si>
  <si>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</si>
  <si>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</si>
  <si>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</si>
  <si>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</si>
  <si>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</si>
  <si>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</si>
  <si>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</si>
  <si>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</si>
  <si>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</si>
  <si>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</si>
  <si>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</si>
  <si>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</si>
  <si>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</si>
  <si>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</si>
  <si>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</si>
  <si>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</si>
  <si>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</si>
  <si>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</si>
  <si>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</si>
  <si>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</si>
  <si>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</si>
  <si>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</si>
  <si>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</si>
  <si>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</si>
  <si>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</si>
  <si>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</si>
  <si>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</si>
  <si>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</si>
  <si>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</si>
  <si>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</si>
  <si>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</si>
  <si>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</si>
  <si>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</si>
  <si>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</si>
  <si>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</si>
  <si>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</si>
  <si>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</si>
  <si>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</si>
  <si>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</si>
  <si>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</si>
  <si>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</si>
  <si>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</si>
  <si>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</si>
  <si>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</si>
  <si>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</si>
  <si>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</si>
  <si>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</si>
  <si>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</si>
  <si>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</si>
  <si>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</si>
  <si>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</si>
  <si>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</si>
  <si>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</si>
  <si>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</si>
  <si>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</si>
  <si>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</si>
  <si>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</si>
  <si>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</si>
  <si>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</si>
  <si>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</si>
  <si>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</si>
  <si>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</si>
  <si>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</si>
  <si>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</si>
  <si>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</si>
  <si>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</si>
  <si>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</si>
  <si>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</si>
  <si>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</si>
  <si>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</si>
  <si>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</si>
  <si>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</si>
  <si>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</si>
  <si>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</si>
  <si>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</si>
  <si>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</si>
  <si>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</si>
  <si>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</si>
  <si>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</si>
  <si>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</si>
  <si>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</si>
  <si>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</si>
  <si>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</si>
  <si>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</si>
  <si>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</si>
  <si>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</si>
  <si>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</si>
  <si>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</si>
  <si>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</si>
  <si>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</si>
  <si>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</si>
  <si>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</si>
  <si>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</si>
  <si>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</si>
  <si>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</si>
  <si>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</si>
  <si>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</si>
  <si>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</si>
  <si>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</si>
  <si>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</si>
  <si>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</si>
  <si>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</si>
  <si>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</si>
  <si>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</si>
  <si>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</si>
  <si>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</si>
  <si>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</si>
  <si>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</si>
  <si>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</si>
  <si>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</si>
  <si>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</si>
  <si>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</si>
  <si>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</si>
  <si>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</si>
  <si>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</si>
  <si>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</si>
  <si>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</si>
  <si>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</si>
  <si>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</si>
  <si>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</si>
  <si>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</si>
  <si>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</si>
  <si>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</si>
  <si>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</si>
  <si>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</si>
  <si>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</si>
  <si>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</si>
  <si>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</si>
  <si>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</si>
  <si>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</si>
  <si>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</si>
  <si>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</si>
  <si>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</si>
  <si>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</si>
  <si>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</si>
  <si>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</si>
  <si>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</si>
  <si>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</si>
  <si>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</si>
  <si>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</si>
  <si>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</si>
  <si>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</si>
  <si>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</si>
  <si>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</si>
  <si>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</si>
  <si>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</si>
  <si>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</si>
  <si>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</si>
  <si>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</si>
  <si>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</si>
  <si>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</si>
  <si>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</si>
  <si>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</si>
  <si>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</si>
  <si>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</si>
  <si>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</si>
  <si>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</si>
  <si>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</si>
  <si>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</si>
  <si>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</si>
  <si>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</si>
  <si>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</si>
  <si>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</si>
  <si>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</si>
  <si>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</si>
  <si>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</si>
  <si>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</si>
  <si>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</si>
  <si>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</si>
  <si>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</si>
  <si>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</si>
  <si>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</si>
  <si>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</si>
  <si>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</si>
  <si>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</si>
  <si>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</si>
  <si>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</si>
  <si>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</si>
  <si>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</si>
  <si>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</si>
  <si>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</si>
  <si>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</si>
  <si>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</si>
  <si>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</si>
  <si>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</si>
  <si>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</si>
  <si>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</si>
  <si>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</si>
  <si>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</si>
  <si>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</si>
  <si>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</si>
  <si>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</si>
  <si>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</si>
  <si>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</si>
  <si>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</si>
  <si>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</si>
  <si>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</si>
  <si>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</si>
  <si>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</si>
  <si>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</si>
  <si>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</si>
  <si>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</si>
  <si>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</si>
  <si>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</si>
  <si>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</si>
  <si>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</si>
  <si>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</si>
  <si>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</si>
  <si>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</si>
  <si>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</si>
  <si>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</si>
  <si>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</si>
  <si>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</si>
  <si>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</si>
  <si>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</si>
  <si>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</si>
  <si>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</si>
  <si>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</si>
  <si>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</si>
  <si>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</si>
  <si>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</si>
  <si>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</si>
  <si>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</si>
  <si>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</si>
  <si>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</si>
  <si>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</si>
  <si>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</si>
  <si>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</si>
  <si>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</si>
  <si>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</si>
  <si>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</si>
  <si>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</si>
  <si>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</si>
  <si>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</si>
  <si>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</si>
  <si>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</si>
  <si>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</si>
  <si>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</si>
  <si>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</si>
  <si>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</si>
  <si>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</si>
  <si>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</si>
  <si>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</si>
  <si>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</si>
  <si>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</si>
  <si>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</si>
  <si>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</si>
  <si>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</si>
  <si>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</si>
  <si>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</si>
  <si>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</si>
  <si>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</si>
  <si>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</si>
  <si>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</si>
  <si>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</si>
  <si>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</si>
  <si>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</si>
  <si>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</si>
  <si>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</si>
  <si>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</si>
  <si>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</si>
  <si>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</si>
  <si>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</si>
  <si>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</si>
  <si>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</si>
  <si>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</si>
  <si>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</si>
  <si>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</si>
  <si>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</si>
  <si>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</si>
  <si>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</si>
  <si>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</si>
  <si>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</si>
  <si>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</si>
  <si>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</si>
  <si>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</si>
  <si>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</si>
  <si>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</si>
  <si>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</si>
  <si>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</si>
  <si>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</si>
  <si>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</si>
  <si>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</si>
  <si>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</si>
  <si>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</si>
  <si>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</si>
  <si>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</si>
  <si>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</si>
  <si>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</si>
  <si>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</si>
  <si>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</si>
  <si>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</si>
  <si>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</si>
  <si>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</si>
  <si>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</si>
  <si>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</si>
  <si>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</si>
  <si>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</si>
  <si>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</si>
  <si>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</si>
  <si>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</si>
  <si>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</si>
  <si>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</si>
  <si>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</si>
  <si>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</si>
  <si>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</si>
  <si>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</si>
  <si>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</si>
  <si>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</si>
  <si>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</si>
  <si>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</si>
  <si>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</si>
  <si>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</si>
  <si>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</si>
  <si>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</si>
  <si>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</si>
  <si>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</si>
  <si>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</si>
  <si>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</si>
  <si>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</si>
  <si>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</si>
  <si>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</si>
  <si>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</si>
  <si>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</si>
  <si>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</si>
  <si>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</si>
  <si>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</si>
  <si>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</si>
  <si>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</si>
  <si>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</si>
  <si>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</si>
  <si>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</si>
  <si>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</si>
  <si>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</si>
  <si>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</si>
  <si>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</si>
  <si>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</si>
  <si>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</si>
  <si>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</si>
  <si>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</si>
  <si>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</si>
  <si>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</si>
  <si>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</si>
  <si>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</si>
  <si>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</si>
  <si>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</si>
  <si>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</si>
  <si>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</si>
  <si>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</si>
  <si>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</si>
  <si>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</si>
  <si>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</si>
  <si>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</si>
  <si>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</si>
  <si>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</si>
  <si>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</si>
  <si>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</si>
  <si>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</si>
  <si>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</si>
  <si>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</si>
  <si>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</si>
  <si>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</si>
  <si>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</si>
  <si>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</si>
  <si>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</si>
  <si>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</si>
  <si>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</si>
  <si>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</si>
  <si>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</si>
  <si>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</si>
  <si>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</si>
  <si>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</si>
  <si>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</si>
  <si>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</si>
  <si>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</si>
  <si>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</si>
  <si>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</si>
  <si>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</si>
  <si>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</si>
  <si>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</si>
  <si>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</si>
  <si>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</si>
  <si>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</si>
  <si>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</si>
  <si>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</si>
  <si>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</si>
  <si>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</si>
  <si>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</si>
  <si>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</si>
  <si>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</si>
  <si>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</si>
  <si>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</si>
  <si>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</si>
  <si>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</si>
  <si>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</si>
  <si>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</si>
  <si>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</si>
  <si>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</si>
  <si>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</si>
  <si>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</si>
  <si>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</si>
  <si>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</si>
  <si>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</si>
  <si>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</si>
  <si>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</si>
  <si>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</si>
  <si>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</si>
  <si>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</si>
  <si>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</si>
  <si>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</si>
  <si>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</si>
  <si>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</si>
  <si>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</si>
  <si>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</si>
  <si>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</si>
  <si>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</si>
  <si>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</si>
  <si>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</si>
  <si>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</si>
  <si>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</si>
  <si>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</si>
  <si>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</si>
  <si>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</si>
  <si>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</si>
  <si>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</si>
  <si>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</si>
  <si>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</si>
  <si>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</si>
  <si>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</si>
  <si>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</si>
  <si>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</si>
  <si>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</si>
  <si>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</si>
  <si>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</si>
  <si>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</si>
  <si>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</si>
  <si>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</si>
  <si>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</si>
  <si>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</si>
  <si>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</si>
  <si>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</si>
  <si>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</si>
  <si>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</si>
  <si>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</si>
  <si>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</si>
  <si>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</si>
  <si>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</si>
  <si>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</si>
  <si>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</si>
  <si>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</si>
  <si>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</si>
  <si>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</si>
  <si>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</si>
  <si>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</si>
  <si>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</si>
  <si>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</si>
  <si>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</si>
  <si>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</si>
  <si>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</si>
  <si>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</si>
  <si>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</si>
  <si>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</si>
  <si>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</si>
  <si>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</si>
  <si>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</si>
  <si>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</si>
  <si>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</si>
  <si>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</si>
  <si>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</si>
  <si>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</si>
  <si>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</si>
  <si>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</si>
  <si>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</si>
  <si>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</si>
  <si>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</si>
  <si>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</si>
  <si>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</si>
  <si>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</si>
  <si>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</si>
  <si>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</si>
  <si>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</si>
  <si>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</si>
  <si>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</si>
  <si>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</si>
  <si>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</si>
  <si>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</si>
  <si>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</si>
  <si>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</si>
  <si>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</si>
  <si>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</si>
  <si>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</si>
  <si>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</si>
  <si>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</si>
  <si>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</si>
  <si>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</si>
  <si>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</si>
  <si>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</si>
  <si>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</si>
  <si>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</si>
  <si>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</si>
  <si>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</si>
  <si>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</si>
  <si>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</si>
  <si>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</si>
  <si>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</si>
  <si>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</si>
  <si>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</si>
  <si>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</si>
  <si>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</si>
  <si>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</si>
  <si>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</si>
  <si>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</si>
  <si>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</si>
  <si>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</si>
  <si>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</si>
  <si>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</si>
  <si>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</si>
  <si>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</si>
  <si>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</si>
  <si>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</si>
  <si>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</si>
  <si>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</si>
  <si>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</si>
  <si>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</si>
  <si>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</si>
  <si>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</si>
  <si>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</si>
  <si>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</si>
  <si>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</si>
  <si>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</si>
  <si>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</si>
  <si>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</si>
  <si>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</si>
  <si>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</si>
  <si>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</si>
  <si>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</si>
  <si>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</si>
  <si>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</si>
  <si>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</si>
  <si>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</si>
  <si>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</si>
  <si>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</si>
  <si>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</si>
  <si>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</si>
  <si>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</si>
  <si>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</si>
  <si>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</si>
  <si>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</si>
  <si>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</si>
  <si>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</si>
  <si>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</si>
  <si>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</si>
  <si>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</si>
  <si>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</si>
  <si>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</si>
  <si>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</si>
  <si>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</si>
  <si>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</si>
  <si>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</si>
  <si>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</si>
  <si>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</si>
  <si>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</si>
  <si>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</si>
  <si>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</si>
  <si>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</si>
  <si>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</si>
  <si>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</si>
  <si>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</si>
  <si>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</si>
  <si>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</si>
  <si>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</si>
  <si>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</si>
  <si>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</si>
  <si>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</si>
  <si>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</si>
  <si>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</si>
  <si>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</si>
  <si>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</si>
  <si>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</si>
  <si>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</si>
  <si>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</si>
  <si>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</si>
  <si>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</si>
  <si>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</si>
  <si>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</si>
  <si>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</si>
  <si>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</si>
  <si>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</si>
  <si>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</si>
  <si>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</si>
  <si>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</si>
  <si>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</si>
  <si>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</si>
  <si>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</si>
  <si>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</si>
  <si>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</si>
  <si>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</si>
  <si>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</si>
  <si>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</si>
  <si>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</si>
  <si>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</si>
  <si>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</si>
  <si>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</si>
  <si>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</si>
  <si>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</si>
  <si>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</si>
  <si>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</si>
  <si>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</si>
  <si>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</si>
  <si>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</si>
  <si>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</si>
  <si>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</si>
  <si>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</si>
  <si>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</si>
  <si>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</si>
  <si>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</si>
  <si>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</si>
  <si>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</si>
  <si>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</si>
  <si>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</si>
  <si>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</si>
  <si>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</si>
  <si>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</si>
  <si>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</si>
  <si>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</si>
  <si>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</si>
  <si>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</si>
  <si>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</si>
  <si>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</si>
  <si>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</si>
  <si>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</si>
  <si>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</si>
  <si>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</si>
  <si>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</si>
  <si>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</si>
  <si>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</si>
  <si>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</si>
  <si>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</si>
  <si>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</si>
  <si>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</si>
  <si>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</si>
  <si>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</si>
  <si>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</si>
  <si>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</si>
  <si>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</si>
  <si>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</si>
  <si>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</si>
  <si>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</si>
  <si>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</si>
  <si>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</si>
  <si>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</si>
  <si>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</si>
  <si>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</si>
  <si>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</si>
  <si>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</si>
  <si>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</si>
  <si>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</si>
  <si>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</si>
  <si>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</si>
  <si>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</si>
  <si>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</si>
  <si>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</si>
  <si>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</si>
  <si>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</si>
  <si>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</si>
  <si>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</si>
  <si>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</si>
  <si>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</si>
  <si>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</si>
  <si>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</si>
  <si>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</si>
  <si>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</si>
  <si>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</si>
  <si>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</si>
  <si>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</si>
  <si>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</si>
  <si>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</si>
  <si>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</si>
  <si>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</si>
  <si>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</si>
  <si>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</si>
  <si>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</si>
  <si>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</si>
  <si>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</si>
  <si>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</si>
  <si>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</si>
  <si>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</si>
  <si>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</si>
  <si>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</si>
  <si>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</si>
  <si>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</si>
  <si>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</si>
  <si>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</si>
  <si>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</si>
  <si>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</si>
  <si>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</si>
  <si>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</si>
  <si>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</si>
  <si>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</si>
  <si>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</si>
  <si>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</si>
  <si>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</si>
  <si>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</si>
  <si>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</si>
  <si>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</si>
  <si>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</si>
  <si>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</si>
  <si>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</si>
  <si>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</si>
  <si>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</si>
  <si>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</si>
  <si>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</si>
  <si>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</si>
  <si>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</si>
  <si>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</si>
  <si>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</si>
  <si>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</si>
  <si>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</si>
  <si>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</si>
  <si>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</si>
  <si>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</si>
  <si>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</si>
  <si>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</si>
  <si>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</si>
  <si>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</si>
  <si>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</si>
  <si>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</si>
  <si>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</si>
  <si>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</si>
  <si>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</si>
  <si>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</si>
  <si>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</si>
  <si>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</si>
  <si>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</si>
  <si>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</si>
  <si>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</si>
  <si>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</si>
  <si>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</si>
  <si>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</si>
  <si>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</si>
  <si>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</si>
  <si>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</si>
  <si>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</si>
  <si>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</si>
  <si>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</si>
  <si>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</si>
  <si>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</si>
  <si>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</si>
  <si>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</si>
  <si>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</si>
  <si>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</si>
  <si>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</si>
  <si>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</si>
  <si>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</si>
  <si>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</si>
  <si>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</si>
  <si>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</si>
  <si>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</si>
  <si>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</si>
  <si>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</si>
  <si>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</si>
  <si>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</si>
  <si>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</si>
  <si>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</si>
  <si>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</si>
  <si>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</si>
  <si>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</si>
  <si>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</si>
  <si>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</si>
  <si>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</si>
  <si>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</si>
  <si>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</si>
  <si>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</si>
  <si>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</si>
  <si>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</si>
  <si>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</si>
  <si>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</si>
  <si>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</si>
  <si>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</si>
  <si>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</si>
  <si>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</si>
  <si>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</si>
  <si>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</si>
  <si>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</si>
  <si>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</si>
  <si>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</si>
  <si>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</si>
  <si>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</si>
  <si>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</si>
  <si>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</si>
  <si>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</si>
  <si>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</si>
  <si>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</si>
  <si>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</si>
  <si>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</si>
  <si>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</si>
  <si>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</si>
  <si>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</si>
  <si>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</si>
  <si>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</si>
  <si>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</si>
  <si>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</si>
  <si>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</si>
  <si>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</si>
  <si>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</si>
  <si>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</si>
  <si>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</si>
  <si>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</si>
  <si>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</si>
  <si>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</si>
  <si>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</si>
  <si>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</si>
  <si>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</si>
  <si>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</si>
  <si>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</si>
  <si>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</si>
  <si>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</si>
  <si>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</si>
  <si>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</si>
  <si>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</si>
  <si>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</si>
  <si>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</si>
  <si>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</si>
  <si>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</si>
  <si>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</si>
  <si>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</si>
  <si>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</si>
  <si>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</si>
  <si>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</si>
  <si>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</si>
  <si>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</si>
  <si>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</si>
  <si>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</si>
  <si>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</si>
  <si>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</si>
  <si>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</si>
  <si>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</si>
  <si>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</si>
  <si>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</si>
  <si>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</si>
  <si>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</si>
  <si>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</si>
  <si>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</si>
  <si>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</si>
  <si>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</si>
  <si>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</si>
  <si>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</si>
  <si>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</si>
  <si>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</si>
  <si>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</si>
  <si>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</si>
  <si>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</si>
  <si>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</si>
  <si>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</si>
  <si>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</si>
  <si>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</si>
  <si>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</si>
  <si>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</si>
  <si>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</si>
  <si>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</si>
  <si>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</si>
  <si>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</si>
  <si>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</si>
  <si>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</si>
  <si>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</si>
  <si>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</si>
  <si>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</si>
  <si>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</si>
  <si>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</si>
  <si>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</si>
  <si>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</si>
  <si>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</si>
  <si>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</si>
  <si>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</si>
  <si>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</si>
  <si>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</si>
  <si>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</si>
  <si>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</si>
  <si>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</si>
  <si>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</si>
  <si>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</si>
  <si>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</si>
  <si>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</si>
  <si>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</si>
  <si>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</si>
  <si>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</si>
  <si>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</si>
  <si>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</si>
  <si>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</si>
  <si>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</si>
  <si>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</si>
  <si>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</si>
  <si>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</si>
  <si>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</si>
  <si>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</si>
  <si>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</si>
  <si>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</si>
  <si>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</si>
  <si>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</si>
  <si>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</si>
  <si>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</si>
  <si>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</si>
  <si>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</si>
  <si>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</si>
  <si>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</si>
  <si>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</si>
  <si>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</si>
  <si>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</si>
  <si>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</si>
  <si>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</si>
  <si>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</si>
  <si>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</si>
  <si>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</si>
  <si>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</si>
  <si>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</si>
  <si>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</si>
  <si>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</si>
  <si>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</si>
  <si>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</si>
  <si>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</si>
  <si>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</si>
  <si>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</si>
  <si>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</si>
  <si>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</si>
  <si>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</si>
  <si>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</si>
  <si>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</si>
  <si>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</si>
  <si>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</si>
  <si>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</si>
  <si>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</si>
  <si>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</si>
  <si>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</si>
  <si>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</si>
  <si>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</si>
  <si>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</si>
  <si>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</si>
  <si>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</si>
  <si>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</si>
  <si>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</si>
  <si>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</si>
  <si>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</si>
  <si>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</si>
  <si>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</si>
  <si>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</si>
  <si>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</si>
  <si>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</si>
  <si>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</si>
  <si>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</si>
  <si>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</si>
  <si>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</si>
  <si>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</si>
  <si>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</si>
  <si>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</si>
  <si>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</si>
  <si>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</si>
  <si>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</si>
  <si>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</si>
  <si>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</si>
  <si>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</si>
  <si>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</si>
  <si>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</si>
  <si>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</si>
  <si>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</si>
  <si>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</si>
  <si>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</si>
  <si>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</si>
  <si>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</si>
  <si>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</si>
  <si>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</si>
  <si>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</si>
  <si>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</si>
  <si>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</si>
  <si>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</si>
  <si>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</si>
  <si>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</si>
  <si>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</si>
  <si>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</si>
  <si>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</si>
  <si>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</si>
  <si>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</si>
  <si>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</si>
  <si>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</si>
  <si>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</si>
  <si>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</si>
  <si>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</si>
  <si>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</si>
  <si>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</si>
  <si>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</si>
  <si>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</si>
  <si>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</si>
  <si>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</si>
  <si>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</si>
  <si>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</si>
  <si>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</si>
  <si>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</si>
  <si>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</si>
  <si>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</si>
  <si>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</si>
  <si>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</si>
  <si>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</si>
  <si>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</si>
  <si>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</si>
  <si>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</si>
  <si>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</si>
  <si>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</si>
  <si>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</si>
  <si>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</si>
  <si>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</si>
  <si>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</si>
  <si>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</si>
  <si>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</si>
  <si>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</si>
  <si>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</si>
  <si>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</si>
  <si>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</si>
  <si>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</si>
  <si>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</si>
  <si>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</si>
  <si>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</si>
  <si>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</si>
  <si>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</si>
  <si>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</si>
  <si>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</si>
  <si>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</si>
  <si>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</si>
  <si>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</si>
  <si>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</si>
  <si>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</si>
  <si>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</si>
  <si>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</si>
  <si>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</si>
  <si>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</si>
  <si>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</si>
  <si>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</si>
  <si>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</si>
  <si>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</si>
  <si>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</si>
  <si>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</si>
  <si>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</si>
  <si>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</si>
  <si>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</si>
  <si>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</si>
  <si>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</si>
  <si>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</si>
  <si>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</si>
  <si>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</si>
  <si>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</si>
  <si>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</si>
  <si>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</si>
  <si>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</si>
  <si>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</si>
  <si>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</si>
  <si>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</si>
  <si>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</si>
  <si>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</si>
  <si>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</si>
  <si>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</si>
  <si>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</si>
  <si>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</si>
  <si>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</si>
  <si>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</si>
  <si>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</si>
  <si>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</si>
  <si>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</si>
  <si>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</si>
  <si>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</si>
  <si>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</si>
  <si>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</si>
  <si>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</si>
  <si>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</si>
  <si>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</si>
  <si>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</si>
  <si>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</si>
  <si>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</si>
  <si>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</si>
  <si>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</si>
  <si>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</si>
  <si>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</si>
  <si>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</si>
  <si>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</si>
  <si>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</si>
  <si>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</si>
  <si>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</si>
  <si>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</si>
  <si>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</si>
  <si>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</si>
  <si>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</si>
  <si>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</si>
  <si>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</si>
  <si>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</si>
  <si>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</si>
  <si>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</si>
  <si>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</si>
  <si>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</si>
  <si>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</si>
  <si>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</si>
  <si>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</si>
  <si>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</si>
  <si>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</si>
  <si>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</si>
  <si>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</si>
  <si>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</si>
  <si>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</si>
  <si>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</si>
  <si>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</si>
  <si>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</si>
  <si>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</si>
  <si>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</si>
  <si>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</si>
  <si>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</si>
  <si>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</si>
  <si>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</si>
  <si>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</si>
  <si>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</si>
  <si>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</si>
  <si>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</si>
  <si>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</si>
  <si>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</si>
  <si>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</si>
  <si>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</si>
  <si>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</si>
  <si>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</si>
  <si>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</si>
  <si>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</si>
  <si>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</si>
  <si>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</si>
  <si>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</si>
  <si>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</si>
  <si>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</si>
  <si>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</si>
  <si>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</si>
  <si>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</si>
  <si>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</si>
  <si>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</si>
  <si>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</si>
  <si>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</si>
  <si>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</si>
  <si>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</si>
  <si>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</si>
  <si>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</si>
  <si>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</si>
  <si>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</si>
  <si>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</si>
  <si>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</si>
  <si>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</si>
  <si>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</si>
  <si>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</si>
  <si>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</si>
  <si>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</si>
  <si>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</si>
  <si>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</si>
  <si>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</si>
  <si>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</si>
  <si>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</si>
  <si>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</si>
  <si>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</si>
  <si>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</si>
  <si>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</si>
  <si>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</si>
  <si>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</si>
  <si>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</si>
  <si>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</si>
  <si>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</si>
  <si>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</si>
  <si>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</si>
  <si>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</si>
  <si>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</si>
  <si>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</si>
  <si>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</si>
  <si>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</si>
  <si>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</si>
  <si>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</si>
  <si>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</si>
  <si>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</si>
  <si>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</si>
  <si>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</si>
  <si>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</si>
  <si>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</si>
  <si>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</si>
  <si>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</si>
  <si>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</si>
  <si>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</si>
  <si>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</si>
  <si>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</si>
  <si>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</si>
  <si>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</si>
  <si>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</si>
  <si>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</si>
  <si>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</si>
  <si>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</si>
  <si>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</si>
  <si>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</si>
  <si>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</si>
  <si>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</si>
  <si>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</si>
  <si>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</si>
  <si>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</si>
  <si>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</si>
  <si>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</si>
  <si>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</si>
  <si>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</si>
  <si>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</si>
  <si>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</si>
  <si>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</si>
  <si>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</si>
  <si>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</si>
  <si>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</si>
  <si>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</si>
  <si>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</si>
  <si>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</si>
  <si>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</si>
  <si>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</si>
  <si>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</si>
  <si>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</si>
  <si>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</si>
  <si>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</si>
  <si>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</si>
  <si>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</si>
  <si>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</si>
  <si>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</si>
  <si>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</si>
  <si>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</si>
  <si>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</si>
  <si>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</si>
  <si>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</si>
  <si>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</si>
  <si>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</si>
  <si>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</si>
  <si>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</si>
  <si>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</si>
  <si>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</si>
  <si>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</si>
  <si>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</si>
  <si>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</si>
  <si>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</si>
  <si>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</si>
  <si>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</si>
  <si>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</si>
  <si>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</si>
  <si>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</si>
  <si>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</si>
  <si>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</si>
  <si>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</si>
  <si>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</si>
  <si>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</si>
  <si>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</si>
  <si>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</si>
  <si>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</si>
  <si>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</si>
  <si>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</si>
  <si>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</si>
  <si>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</si>
  <si>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</si>
  <si>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</si>
  <si>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</si>
  <si>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</si>
  <si>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</si>
  <si>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</si>
  <si>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</si>
  <si>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</si>
  <si>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</si>
  <si>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</si>
  <si>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</si>
  <si>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</si>
  <si>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</si>
  <si>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</si>
  <si>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</si>
  <si>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</si>
  <si>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</si>
  <si>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</si>
  <si>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</si>
  <si>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</si>
  <si>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</si>
  <si>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</si>
  <si>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</si>
  <si>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</si>
  <si>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</si>
  <si>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</si>
  <si>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</si>
  <si>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</si>
  <si>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</si>
  <si>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</si>
  <si>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</si>
  <si>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</si>
  <si>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</si>
  <si>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</si>
  <si>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</si>
  <si>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</si>
  <si>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</si>
  <si>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</si>
  <si>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</si>
  <si>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</si>
  <si>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</si>
  <si>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</si>
  <si>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</si>
  <si>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</si>
  <si>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</si>
  <si>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</si>
  <si>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</si>
  <si>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</si>
  <si>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</si>
  <si>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</si>
  <si>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</si>
  <si>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</si>
  <si>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</si>
  <si>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</si>
  <si>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</si>
  <si>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</si>
  <si>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</si>
  <si>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</si>
  <si>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</si>
  <si>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</si>
  <si>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</si>
  <si>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</si>
  <si>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</si>
  <si>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</si>
  <si>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</si>
  <si>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</si>
  <si>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</si>
  <si>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</si>
  <si>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</si>
  <si>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</si>
  <si>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</si>
  <si>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</si>
  <si>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</si>
  <si>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</si>
  <si>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</si>
  <si>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</si>
  <si>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</si>
  <si>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</si>
  <si>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</si>
  <si>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</si>
  <si>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</si>
  <si>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</si>
  <si>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</si>
  <si>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</si>
  <si>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</si>
  <si>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</si>
  <si>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</si>
  <si>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</si>
  <si>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</si>
  <si>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</si>
  <si>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</si>
  <si>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</si>
  <si>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</si>
  <si>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</si>
  <si>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</si>
  <si>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</si>
  <si>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</si>
  <si>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</si>
  <si>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</si>
  <si>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</si>
  <si>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</si>
  <si>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</si>
  <si>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</si>
  <si>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</si>
  <si>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</si>
  <si>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</si>
  <si>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</si>
  <si>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</si>
  <si>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</si>
  <si>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</si>
  <si>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</si>
  <si>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</si>
  <si>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</si>
  <si>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</si>
  <si>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</si>
  <si>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</si>
  <si>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</si>
  <si>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</si>
  <si>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</si>
  <si>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</si>
  <si>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</si>
  <si>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</si>
  <si>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</si>
  <si>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</si>
  <si>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</si>
  <si>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</si>
  <si>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</si>
  <si>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</si>
  <si>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</si>
  <si>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</si>
  <si>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</si>
  <si>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</si>
  <si>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</si>
  <si>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</si>
  <si>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</si>
  <si>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</si>
  <si>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</si>
  <si>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</si>
  <si>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</si>
  <si>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</si>
  <si>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</si>
  <si>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</si>
  <si>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</si>
  <si>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</si>
  <si>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</si>
  <si>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</si>
  <si>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</si>
  <si>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</si>
  <si>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</si>
  <si>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</si>
  <si>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</si>
  <si>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</si>
  <si>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</si>
  <si>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</si>
  <si>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</si>
  <si>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</si>
  <si>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</si>
  <si>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</si>
  <si>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</si>
  <si>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</si>
  <si>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</si>
  <si>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</si>
  <si>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</si>
  <si>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</si>
  <si>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</si>
  <si>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</si>
  <si>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</si>
  <si>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</si>
  <si>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</si>
  <si>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</si>
  <si>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</si>
  <si>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</si>
  <si>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</si>
  <si>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</si>
  <si>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</si>
  <si>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</si>
  <si>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</si>
  <si>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</si>
  <si>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</si>
  <si>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</si>
  <si>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</si>
  <si>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</si>
  <si>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</si>
  <si>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</si>
  <si>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</si>
  <si>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</si>
  <si>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</si>
  <si>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</si>
  <si>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</si>
  <si>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</si>
  <si>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</si>
  <si>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</si>
  <si>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</si>
  <si>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</si>
  <si>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</si>
  <si>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</si>
  <si>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</si>
  <si>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</si>
  <si>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</si>
  <si>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</si>
  <si>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</si>
  <si>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</si>
  <si>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</si>
  <si>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</si>
  <si>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</si>
  <si>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</si>
  <si>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</si>
  <si>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</si>
  <si>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</si>
  <si>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</si>
  <si>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</si>
  <si>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</si>
  <si>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</si>
  <si>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</si>
  <si>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</si>
  <si>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</si>
  <si>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</si>
  <si>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</si>
  <si>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</si>
  <si>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</si>
  <si>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</si>
  <si>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</si>
  <si>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</si>
  <si>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</si>
  <si>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</si>
  <si>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</si>
  <si>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</si>
  <si>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</si>
  <si>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</si>
  <si>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</si>
  <si>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</si>
  <si>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</si>
  <si>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</si>
  <si>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</si>
  <si>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</si>
  <si>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</si>
  <si>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</si>
  <si>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</si>
  <si>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</si>
  <si>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</si>
  <si>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</si>
  <si>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</si>
  <si>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</si>
  <si>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</si>
  <si>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</si>
  <si>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</si>
  <si>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</si>
  <si>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</si>
  <si>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</si>
  <si>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</si>
  <si>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</si>
  <si>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</si>
  <si>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</si>
  <si>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</si>
  <si>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</si>
  <si>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</si>
  <si>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</si>
  <si>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</si>
  <si>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</si>
  <si>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</si>
  <si>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</si>
  <si>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</si>
  <si>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</si>
  <si>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</si>
  <si>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</si>
  <si>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</si>
  <si>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</si>
  <si>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</si>
  <si>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</si>
  <si>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</si>
  <si>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</si>
  <si>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</si>
  <si>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</si>
  <si>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</si>
  <si>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</si>
  <si>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</si>
  <si>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</si>
  <si>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</si>
  <si>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</si>
  <si>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</si>
  <si>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</si>
  <si>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</si>
  <si>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</si>
  <si>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</si>
  <si>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</si>
  <si>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</si>
  <si>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</si>
  <si>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</si>
  <si>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</si>
  <si>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</si>
  <si>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</si>
  <si>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</si>
  <si>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</si>
  <si>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</si>
  <si>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</si>
  <si>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</si>
  <si>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</si>
  <si>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</si>
  <si>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</si>
  <si>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</si>
  <si>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</si>
  <si>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</si>
  <si>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</si>
  <si>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</si>
  <si>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</si>
  <si>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</si>
  <si>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</si>
  <si>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</si>
  <si>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</si>
  <si>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</si>
  <si>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</si>
  <si>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</si>
  <si>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</si>
  <si>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</si>
  <si>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</si>
  <si>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</si>
  <si>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</si>
  <si>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</si>
  <si>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</si>
  <si>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</si>
  <si>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</si>
  <si>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</si>
  <si>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</si>
  <si>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</si>
  <si>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</si>
  <si>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</si>
  <si>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</si>
  <si>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</si>
  <si>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</si>
  <si>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</si>
  <si>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</si>
  <si>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</si>
  <si>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</si>
  <si>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</si>
  <si>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</si>
  <si>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</si>
  <si>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</si>
  <si>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</si>
  <si>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</si>
  <si>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</si>
  <si>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</si>
  <si>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</si>
  <si>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</si>
  <si>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</si>
  <si>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</si>
  <si>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</si>
  <si>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</si>
  <si>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</si>
  <si>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</si>
  <si>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</si>
  <si>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</si>
  <si>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</si>
  <si>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</si>
  <si>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</si>
  <si>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</si>
  <si>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</si>
  <si>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</si>
  <si>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</si>
  <si>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</si>
  <si>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</si>
  <si>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</si>
  <si>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</si>
  <si>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</si>
  <si>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</si>
  <si>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</si>
  <si>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</si>
  <si>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</si>
  <si>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</si>
  <si>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</si>
  <si>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</si>
  <si>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</si>
  <si>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</si>
  <si>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</si>
  <si>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</si>
  <si>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</si>
  <si>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</si>
  <si>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</si>
  <si>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</si>
  <si>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</si>
  <si>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</si>
  <si>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</si>
  <si>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</si>
  <si>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</si>
  <si>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</si>
  <si>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</si>
  <si>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</si>
  <si>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</si>
  <si>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</si>
  <si>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</si>
  <si>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</si>
  <si>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</si>
  <si>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</si>
  <si>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</si>
  <si>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</si>
  <si>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</si>
  <si>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</si>
  <si>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</si>
  <si>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</si>
  <si>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</si>
  <si>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</si>
  <si>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</si>
  <si>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</si>
  <si>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</si>
  <si>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</si>
  <si>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</si>
  <si>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</si>
  <si>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</si>
  <si>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</si>
  <si>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</si>
  <si>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</si>
  <si>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</si>
  <si>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</si>
  <si>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</si>
  <si>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</si>
  <si>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</si>
  <si>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</si>
  <si>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</si>
  <si>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</si>
  <si>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</si>
  <si>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</si>
  <si>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</si>
  <si>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</si>
  <si>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</si>
  <si>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</si>
  <si>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</si>
  <si>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</si>
  <si>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</si>
  <si>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</si>
  <si>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</si>
  <si>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</si>
  <si>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</si>
  <si>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</si>
  <si>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</si>
  <si>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</si>
  <si>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</si>
  <si>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</si>
  <si>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</si>
  <si>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</si>
  <si>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</si>
  <si>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</si>
  <si>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</si>
  <si>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</si>
  <si>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</si>
  <si>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</si>
  <si>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</si>
  <si>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</si>
  <si>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</si>
  <si>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</si>
  <si>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</si>
  <si>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</si>
  <si>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</si>
  <si>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</si>
  <si>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</si>
  <si>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</si>
  <si>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</si>
  <si>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</si>
  <si>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</si>
  <si>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</si>
  <si>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</si>
  <si>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</si>
  <si>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</si>
  <si>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</si>
  <si>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</si>
  <si>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</si>
  <si>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</si>
  <si>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</si>
  <si>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</si>
  <si>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</si>
  <si>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</si>
  <si>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</si>
  <si>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</si>
  <si>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</si>
  <si>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</si>
  <si>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</si>
  <si>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</si>
  <si>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</si>
  <si>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</si>
  <si>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</si>
  <si>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</si>
  <si>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</si>
  <si>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</si>
  <si>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</si>
  <si>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</si>
  <si>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</si>
  <si>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</si>
  <si>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</si>
  <si>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</si>
  <si>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</si>
  <si>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</si>
  <si>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</si>
  <si>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</si>
  <si>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</si>
  <si>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</si>
  <si>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</si>
  <si>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</si>
  <si>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</si>
  <si>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</si>
  <si>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</si>
  <si>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</si>
  <si>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</si>
  <si>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</si>
  <si>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</si>
  <si>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</si>
  <si>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</si>
  <si>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</si>
  <si>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</si>
  <si>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</si>
  <si>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</si>
  <si>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</si>
  <si>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</si>
  <si>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</si>
  <si>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</si>
  <si>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</si>
  <si>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</si>
  <si>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</si>
  <si>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</si>
  <si>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</si>
  <si>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</si>
  <si>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</si>
  <si>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</si>
  <si>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</si>
  <si>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</si>
  <si>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</si>
  <si>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</si>
  <si>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</si>
  <si>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</si>
  <si>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</si>
  <si>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</si>
  <si>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</si>
  <si>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</si>
  <si>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</si>
  <si>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</si>
  <si>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</si>
  <si>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</si>
  <si>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</si>
  <si>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</si>
  <si>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</si>
  <si>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</si>
  <si>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</si>
  <si>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</si>
  <si>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</si>
  <si>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</si>
  <si>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</si>
  <si>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</si>
  <si>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</si>
  <si>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</si>
  <si>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</si>
  <si>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</si>
  <si>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</si>
  <si>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</si>
  <si>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</si>
  <si>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</si>
  <si>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</si>
  <si>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</si>
  <si>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</si>
  <si>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</si>
  <si>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</si>
  <si>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</si>
  <si>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</si>
  <si>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</si>
  <si>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</si>
  <si>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</si>
  <si>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</si>
  <si>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</si>
  <si>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</si>
  <si>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</si>
  <si>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</si>
  <si>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</si>
  <si>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</si>
  <si>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</si>
  <si>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</si>
  <si>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</si>
  <si>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</si>
  <si>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</si>
  <si>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</si>
  <si>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</si>
  <si>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</si>
  <si>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</si>
  <si>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</si>
  <si>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</si>
  <si>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</si>
  <si>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</si>
  <si>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</si>
  <si>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</si>
  <si>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</si>
  <si>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</si>
  <si>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</si>
  <si>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</si>
  <si>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</si>
  <si>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</si>
  <si>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</si>
  <si>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</si>
  <si>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</si>
  <si>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</si>
  <si>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</si>
  <si>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</si>
  <si>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</si>
  <si>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</si>
  <si>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</si>
  <si>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</si>
  <si>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</si>
  <si>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</si>
  <si>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</si>
  <si>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</si>
  <si>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</si>
  <si>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</si>
  <si>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</si>
  <si>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</si>
  <si>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</si>
  <si>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</si>
  <si>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</si>
  <si>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</si>
  <si>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</si>
  <si>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</si>
  <si>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</si>
  <si>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</si>
  <si>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</si>
  <si>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</si>
  <si>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</si>
  <si>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</si>
  <si>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</si>
  <si>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</si>
  <si>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</si>
  <si>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</si>
  <si>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</si>
  <si>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</si>
  <si>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</si>
  <si>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</si>
  <si>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</si>
  <si>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</si>
  <si>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</si>
  <si>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</si>
  <si>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</si>
  <si>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</si>
  <si>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</si>
  <si>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</si>
  <si>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</si>
  <si>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</si>
  <si>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</si>
  <si>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</si>
  <si>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</si>
  <si>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</si>
  <si>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</si>
  <si>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</si>
  <si>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</si>
  <si>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</si>
  <si>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</si>
  <si>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</si>
  <si>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</si>
  <si>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</si>
  <si>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</si>
  <si>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</si>
  <si>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</si>
  <si>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</si>
  <si>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</si>
  <si>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</si>
  <si>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</si>
  <si>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</si>
  <si>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</si>
  <si>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</si>
  <si>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</si>
  <si>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</si>
  <si>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</si>
  <si>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</si>
  <si>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</si>
  <si>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</si>
  <si>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</si>
  <si>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</si>
  <si>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</si>
  <si>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</si>
  <si>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</si>
  <si>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</si>
  <si>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</si>
  <si>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</si>
  <si>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</si>
  <si>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</si>
  <si>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</si>
  <si>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</si>
  <si>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</si>
  <si>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</si>
  <si>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</si>
  <si>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</si>
  <si>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</si>
  <si>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</si>
  <si>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</si>
  <si>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</si>
  <si>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</si>
  <si>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</si>
  <si>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</si>
  <si>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</si>
  <si>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</si>
  <si>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</si>
  <si>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</si>
  <si>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</si>
  <si>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</si>
  <si>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</si>
  <si>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</si>
  <si>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</si>
  <si>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</si>
  <si>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</si>
  <si>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</si>
  <si>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</si>
  <si>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</si>
  <si>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</si>
  <si>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</si>
  <si>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</si>
  <si>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</si>
  <si>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</si>
  <si>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</si>
  <si>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</si>
  <si>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</si>
  <si>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</si>
  <si>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</si>
  <si>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</si>
  <si>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</si>
  <si>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</si>
  <si>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</si>
  <si>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</si>
  <si>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</si>
  <si>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</si>
  <si>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</si>
  <si>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</si>
  <si>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</si>
  <si>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</si>
  <si>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</si>
  <si>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</si>
  <si>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</si>
  <si>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</si>
  <si>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</si>
  <si>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</si>
  <si>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</si>
  <si>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</si>
  <si>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</si>
  <si>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</si>
  <si>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</si>
  <si>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</si>
  <si>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</si>
  <si>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</si>
  <si>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</si>
  <si>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</si>
  <si>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</si>
  <si>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</si>
  <si>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</si>
  <si>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</si>
  <si>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</si>
  <si>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</si>
  <si>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</si>
  <si>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</si>
  <si>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</si>
  <si>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</si>
  <si>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</si>
  <si>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</si>
  <si>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</si>
  <si>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</si>
  <si>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</si>
  <si>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</si>
  <si>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</si>
  <si>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</si>
  <si>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</si>
  <si>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</si>
  <si>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</si>
  <si>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</si>
  <si>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</si>
  <si>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</si>
  <si>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</si>
  <si>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</si>
  <si>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</si>
  <si>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</si>
  <si>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</si>
  <si>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</si>
  <si>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</si>
  <si>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</si>
  <si>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</si>
  <si>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</si>
  <si>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</si>
  <si>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</si>
  <si>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</si>
  <si>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</si>
  <si>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</si>
  <si>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</si>
  <si>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</si>
  <si>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</si>
  <si>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</si>
  <si>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</si>
  <si>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</si>
  <si>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</si>
  <si>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</si>
  <si>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</si>
  <si>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</si>
  <si>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</si>
  <si>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</si>
  <si>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</si>
  <si>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</si>
  <si>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</si>
  <si>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</si>
  <si>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</si>
  <si>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</si>
  <si>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</si>
  <si>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</si>
  <si>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</si>
  <si>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</si>
  <si>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</si>
  <si>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</si>
  <si>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</si>
  <si>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</si>
  <si>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</si>
  <si>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</si>
  <si>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</si>
  <si>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</si>
  <si>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</si>
  <si>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</si>
  <si>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</si>
  <si>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</si>
  <si>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</si>
  <si>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</si>
  <si>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</si>
  <si>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</si>
  <si>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</si>
  <si>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</si>
  <si>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</si>
  <si>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</si>
  <si>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</si>
  <si>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</si>
  <si>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</si>
  <si>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</si>
  <si>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</si>
  <si>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</si>
  <si>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</si>
  <si>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</si>
  <si>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</si>
  <si>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</si>
  <si>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</si>
  <si>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</si>
  <si>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</si>
  <si>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</si>
  <si>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</si>
  <si>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</si>
  <si>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</si>
  <si>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</si>
  <si>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</si>
  <si>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</si>
  <si>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</si>
  <si>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</si>
  <si>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</si>
  <si>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</si>
  <si>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</si>
  <si>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</si>
  <si>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</si>
  <si>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</si>
  <si>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</si>
  <si>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</si>
  <si>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</si>
  <si>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</si>
  <si>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</si>
  <si>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</si>
  <si>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</si>
  <si>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</si>
  <si>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</si>
  <si>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</si>
  <si>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</si>
  <si>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</si>
  <si>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</si>
  <si>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</si>
  <si>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</si>
  <si>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</si>
  <si>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</si>
  <si>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</si>
  <si>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</si>
  <si>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</si>
  <si>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</si>
  <si>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</si>
  <si>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</si>
  <si>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</si>
  <si>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</si>
  <si>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</si>
  <si>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</si>
  <si>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</si>
  <si>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</si>
  <si>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</si>
  <si>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</si>
  <si>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</si>
  <si>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</si>
  <si>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</si>
  <si>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</si>
  <si>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</si>
  <si>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</si>
  <si>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</si>
  <si>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</si>
  <si>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</si>
  <si>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</si>
  <si>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</si>
  <si>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</si>
  <si>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</si>
  <si>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</si>
  <si>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</si>
  <si>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</si>
  <si>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</si>
  <si>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</si>
  <si>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</si>
  <si>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</si>
  <si>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</si>
  <si>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</si>
  <si>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</si>
  <si>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</si>
  <si>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</si>
  <si>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</si>
  <si>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</si>
  <si>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</si>
  <si>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</si>
  <si>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</si>
  <si>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</si>
  <si>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</si>
  <si>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</si>
  <si>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</si>
  <si>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</si>
  <si>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</si>
  <si>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</si>
  <si>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</si>
  <si>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</si>
  <si>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</si>
  <si>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</si>
  <si>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</si>
  <si>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</si>
  <si>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</si>
  <si>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</si>
  <si>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</si>
  <si>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</si>
  <si>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</si>
  <si>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</si>
  <si>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</si>
  <si>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</si>
  <si>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</si>
  <si>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</si>
  <si>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</si>
  <si>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</si>
  <si>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</si>
  <si>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</si>
  <si>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</si>
  <si>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</si>
  <si>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</si>
  <si>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</si>
  <si>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</si>
  <si>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</si>
  <si>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</si>
  <si>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</si>
  <si>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</si>
  <si>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</si>
  <si>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</si>
  <si>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</si>
  <si>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</si>
  <si>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</si>
  <si>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</si>
  <si>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</si>
  <si>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</si>
  <si>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</si>
  <si>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</si>
  <si>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</si>
  <si>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</si>
  <si>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</si>
  <si>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</si>
  <si>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</si>
  <si>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</si>
  <si>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</si>
  <si>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</si>
  <si>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</si>
  <si>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</si>
  <si>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</si>
  <si>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</si>
  <si>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</si>
  <si>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</si>
  <si>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</si>
  <si>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</si>
  <si>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</si>
  <si>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</si>
  <si>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</si>
  <si>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</si>
  <si>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</si>
  <si>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</si>
  <si>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</si>
  <si>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</si>
  <si>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</si>
  <si>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</si>
  <si>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</si>
  <si>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</si>
  <si>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</si>
  <si>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</si>
  <si>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</si>
  <si>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</si>
  <si>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</si>
  <si>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</si>
  <si>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</si>
  <si>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</si>
  <si>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</si>
  <si>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</si>
  <si>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</si>
  <si>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</si>
  <si>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</si>
  <si>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</si>
  <si>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</si>
  <si>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</si>
  <si>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</si>
  <si>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</si>
  <si>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</si>
  <si>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</si>
  <si>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</si>
  <si>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</si>
  <si>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</si>
  <si>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</si>
  <si>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</si>
  <si>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</si>
  <si>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</si>
  <si>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</si>
  <si>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</si>
  <si>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</si>
  <si>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</si>
  <si>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</si>
  <si>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</si>
  <si>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</si>
  <si>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</si>
  <si>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</si>
  <si>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</si>
  <si>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</si>
  <si>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</si>
  <si>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</si>
  <si>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</si>
  <si>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</si>
  <si>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</si>
  <si>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</si>
  <si>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</si>
  <si>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</si>
  <si>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</si>
  <si>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</si>
  <si>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</si>
  <si>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</si>
  <si>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</si>
  <si>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</si>
  <si>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</si>
  <si>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</si>
  <si>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</si>
  <si>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</si>
  <si>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</si>
  <si>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</si>
  <si>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</si>
  <si>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</si>
  <si>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</si>
  <si>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</si>
  <si>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</si>
  <si>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</si>
  <si>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</si>
  <si>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</si>
  <si>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</si>
  <si>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</si>
  <si>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</si>
  <si>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</si>
  <si>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</si>
  <si>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</si>
  <si>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</si>
  <si>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</si>
  <si>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</si>
  <si>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</si>
  <si>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</si>
  <si>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</si>
  <si>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</si>
  <si>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</si>
  <si>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</si>
  <si>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</si>
  <si>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</si>
  <si>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</si>
  <si>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</si>
  <si>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</si>
  <si>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</si>
  <si>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</si>
  <si>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</si>
  <si>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</si>
  <si>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</si>
  <si>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</si>
  <si>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</si>
  <si>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</si>
  <si>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</si>
  <si>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</si>
  <si>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</si>
  <si>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</si>
  <si>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</si>
  <si>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</si>
  <si>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</si>
  <si>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</si>
  <si>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</si>
  <si>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</si>
  <si>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</si>
  <si>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</si>
  <si>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</si>
  <si>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</si>
  <si>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</si>
  <si>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</si>
  <si>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</si>
  <si>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</si>
  <si>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</si>
  <si>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</si>
  <si>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</si>
  <si>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</si>
  <si>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</si>
  <si>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</si>
  <si>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</si>
  <si>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</si>
  <si>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</si>
  <si>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</si>
  <si>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</si>
  <si>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</si>
  <si>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</si>
  <si>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</si>
  <si>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</si>
  <si>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</si>
  <si>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</si>
  <si>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</si>
  <si>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</si>
  <si>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</si>
  <si>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</si>
  <si>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</si>
  <si>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</si>
  <si>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</si>
  <si>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</si>
  <si>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</si>
  <si>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</si>
  <si>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</si>
  <si>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</si>
  <si>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</si>
  <si>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</si>
  <si>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</si>
  <si>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</si>
  <si>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</si>
  <si>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</si>
  <si>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</si>
  <si>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</si>
  <si>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</si>
  <si>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</si>
  <si>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</si>
  <si>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</si>
  <si>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</si>
  <si>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</si>
  <si>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</si>
  <si>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</si>
  <si>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</si>
  <si>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</si>
  <si>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</si>
  <si>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</si>
  <si>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</si>
  <si>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</si>
  <si>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</si>
  <si>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</si>
  <si>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</si>
  <si>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</si>
  <si>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</si>
  <si>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</si>
  <si>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</si>
  <si>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</si>
  <si>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</si>
  <si>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</si>
  <si>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</si>
  <si>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</si>
  <si>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</si>
  <si>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</si>
  <si>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</si>
  <si>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</si>
  <si>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</si>
  <si>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</si>
  <si>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</si>
  <si>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</si>
  <si>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</si>
  <si>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</si>
  <si>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</si>
  <si>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</si>
  <si>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</si>
  <si>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</si>
  <si>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</si>
  <si>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</si>
  <si>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</si>
  <si>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</si>
  <si>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</si>
  <si>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</si>
  <si>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</si>
  <si>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</si>
  <si>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</si>
  <si>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</si>
  <si>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</si>
  <si>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</si>
  <si>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</si>
  <si>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</si>
  <si>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</si>
  <si>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</si>
  <si>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</si>
  <si>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</si>
  <si>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</si>
  <si>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</si>
  <si>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</si>
  <si>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</si>
  <si>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</si>
  <si>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</si>
  <si>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</si>
  <si>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</si>
  <si>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</si>
  <si>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</si>
  <si>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</si>
  <si>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</si>
  <si>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</si>
  <si>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</si>
  <si>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</si>
  <si>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</si>
  <si>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</si>
  <si>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</si>
  <si>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</si>
  <si>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</si>
  <si>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</si>
  <si>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</si>
  <si>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</si>
  <si>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</si>
  <si>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</si>
  <si>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</si>
  <si>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</si>
  <si>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</si>
  <si>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</si>
  <si>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</si>
  <si>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</si>
  <si>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</si>
  <si>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</si>
  <si>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</si>
  <si>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</si>
  <si>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</si>
  <si>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</si>
  <si>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</si>
  <si>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</si>
  <si>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</si>
  <si>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</si>
  <si>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</si>
  <si>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</si>
  <si>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</si>
  <si>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</si>
  <si>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</si>
  <si>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</si>
  <si>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</si>
  <si>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</si>
  <si>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</si>
  <si>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</si>
  <si>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</si>
  <si>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</si>
  <si>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</si>
  <si>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</si>
  <si>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</si>
  <si>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</si>
  <si>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</si>
  <si>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</si>
  <si>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</si>
  <si>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</si>
  <si>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</si>
  <si>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</si>
  <si>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</si>
  <si>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</si>
  <si>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</si>
  <si>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</si>
  <si>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</si>
  <si>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</si>
  <si>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</si>
  <si>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</si>
  <si>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</si>
  <si>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</si>
  <si>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</si>
  <si>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</si>
  <si>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</si>
  <si>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</si>
  <si>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</si>
  <si>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</si>
  <si>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</si>
  <si>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</si>
  <si>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</si>
  <si>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</si>
  <si>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</si>
  <si>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</si>
  <si>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</si>
  <si>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</si>
  <si>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</si>
  <si>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</si>
  <si>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</si>
  <si>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</si>
  <si>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</si>
  <si>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</si>
  <si>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</si>
  <si>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</si>
  <si>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</si>
  <si>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</si>
  <si>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</si>
  <si>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</si>
  <si>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</si>
  <si>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</si>
  <si>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</si>
  <si>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</si>
  <si>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</si>
  <si>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</si>
  <si>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</si>
  <si>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</si>
  <si>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</si>
  <si>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</si>
  <si>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</si>
  <si>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</si>
  <si>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</si>
  <si>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</si>
  <si>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</si>
  <si>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</si>
  <si>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</si>
  <si>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</si>
  <si>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</si>
  <si>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</si>
  <si>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</si>
  <si>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</si>
  <si>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</si>
  <si>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</si>
  <si>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</si>
  <si>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</si>
  <si>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</si>
  <si>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</si>
  <si>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</si>
  <si>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</si>
  <si>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</si>
  <si>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</si>
  <si>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</si>
  <si>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</si>
  <si>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</si>
  <si>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</si>
  <si>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</si>
  <si>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</si>
  <si>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</si>
  <si>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</si>
  <si>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</si>
  <si>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</si>
  <si>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</si>
  <si>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</si>
  <si>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</si>
  <si>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</si>
  <si>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</si>
  <si>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</si>
  <si>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</si>
  <si>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</si>
  <si>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</si>
  <si>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</si>
  <si>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</si>
  <si>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</si>
  <si>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</si>
  <si>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</si>
  <si>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</si>
  <si>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</si>
  <si>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</si>
  <si>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</si>
  <si>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</si>
  <si>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</si>
  <si>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</si>
  <si>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</si>
  <si>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</si>
  <si>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</si>
  <si>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</si>
  <si>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</si>
  <si>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</si>
  <si>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</si>
  <si>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</si>
  <si>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</si>
  <si>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</si>
  <si>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</si>
  <si>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</si>
  <si>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</si>
  <si>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</si>
  <si>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</si>
  <si>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</si>
  <si>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</si>
  <si>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</si>
  <si>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</si>
  <si>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</si>
  <si>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</si>
  <si>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</si>
  <si>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</si>
  <si>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</si>
  <si>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</si>
  <si>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</si>
  <si>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</si>
  <si>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</si>
  <si>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</si>
  <si>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</si>
  <si>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</si>
  <si>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</si>
  <si>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</si>
  <si>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</si>
  <si>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</si>
  <si>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</si>
  <si>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</si>
  <si>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</si>
  <si>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</si>
  <si>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</si>
  <si>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</si>
  <si>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</si>
  <si>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</si>
  <si>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</si>
  <si>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</si>
  <si>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</si>
  <si>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</si>
  <si>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</si>
  <si>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</si>
  <si>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</si>
  <si>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</si>
  <si>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</si>
  <si>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</si>
  <si>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</si>
  <si>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</si>
  <si>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</si>
  <si>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</si>
  <si>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</si>
  <si>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</si>
  <si>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</si>
  <si>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</si>
  <si>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</si>
  <si>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</si>
  <si>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</si>
  <si>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</si>
  <si>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</si>
  <si>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</si>
  <si>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</si>
  <si>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</si>
  <si>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</si>
  <si>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</si>
  <si>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</si>
  <si>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</si>
  <si>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</si>
  <si>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</si>
  <si>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</si>
  <si>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</si>
  <si>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</si>
  <si>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</si>
  <si>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</si>
  <si>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</si>
  <si>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</si>
  <si>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</si>
  <si>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</si>
  <si>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</si>
  <si>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</si>
  <si>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</si>
  <si>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</si>
  <si>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</si>
  <si>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</si>
  <si>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</si>
  <si>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</si>
  <si>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</si>
  <si>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</si>
  <si>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</si>
  <si>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</si>
  <si>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</si>
  <si>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</si>
  <si>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</si>
  <si>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</si>
  <si>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</si>
  <si>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</si>
  <si>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</si>
  <si>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</si>
  <si>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</si>
  <si>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</si>
  <si>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</si>
  <si>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</si>
  <si>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</si>
  <si>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</si>
  <si>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</si>
  <si>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</si>
  <si>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</si>
  <si>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</si>
  <si>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</si>
  <si>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</si>
  <si>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</si>
  <si>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</si>
  <si>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</si>
  <si>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</si>
  <si>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</si>
  <si>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</si>
  <si>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</si>
  <si>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</si>
  <si>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</si>
  <si>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</si>
  <si>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</si>
  <si>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</si>
  <si>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</si>
  <si>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</si>
  <si>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</si>
  <si>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</si>
  <si>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</si>
  <si>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</si>
  <si>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</si>
  <si>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</si>
  <si>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</si>
  <si>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</si>
  <si>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</si>
  <si>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</si>
  <si>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</si>
  <si>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</si>
  <si>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</si>
  <si>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</si>
  <si>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</si>
  <si>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</si>
  <si>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</si>
  <si>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</si>
  <si>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</si>
  <si>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</si>
  <si>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</si>
  <si>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</si>
  <si>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</si>
  <si>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</si>
  <si>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</si>
  <si>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</si>
  <si>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</si>
  <si>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</si>
  <si>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</si>
  <si>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</si>
  <si>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</si>
  <si>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</si>
  <si>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</si>
  <si>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</si>
  <si>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</si>
  <si>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</si>
  <si>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</si>
  <si>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</si>
  <si>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</si>
  <si>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</si>
  <si>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</si>
  <si>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</si>
  <si>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</si>
  <si>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</si>
  <si>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</si>
  <si>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</si>
  <si>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</si>
  <si>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</si>
  <si>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</si>
  <si>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</si>
  <si>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</si>
  <si>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</si>
  <si>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</si>
  <si>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</si>
  <si>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</si>
  <si>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</si>
  <si>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</si>
  <si>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</si>
  <si>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</si>
  <si>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</si>
  <si>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</si>
  <si>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</si>
  <si>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</si>
  <si>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</si>
  <si>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</si>
  <si>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</si>
  <si>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</si>
  <si>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</si>
  <si>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</si>
  <si>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</si>
  <si>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</si>
  <si>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</si>
  <si>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</si>
  <si>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</si>
  <si>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</si>
  <si>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</si>
  <si>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</si>
  <si>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</si>
  <si>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</si>
  <si>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</si>
  <si>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</si>
  <si>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</si>
  <si>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</si>
  <si>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</si>
  <si>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</si>
  <si>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</si>
  <si>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</si>
  <si>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</si>
  <si>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</si>
  <si>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</si>
  <si>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</si>
  <si>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</si>
  <si>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</si>
  <si>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</si>
  <si>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</si>
  <si>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</si>
  <si>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</si>
  <si>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</si>
  <si>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</si>
  <si>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</si>
  <si>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</si>
  <si>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</si>
  <si>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</si>
  <si>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</si>
  <si>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</si>
  <si>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</si>
  <si>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</si>
  <si>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</si>
  <si>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</si>
  <si>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</si>
  <si>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</si>
  <si>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</si>
  <si>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</si>
  <si>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</si>
  <si>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</si>
  <si>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</si>
  <si>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</si>
  <si>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</si>
  <si>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</si>
  <si>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</si>
  <si>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</si>
  <si>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</si>
  <si>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</si>
  <si>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</si>
  <si>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</si>
  <si>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</si>
  <si>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</si>
  <si>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</si>
  <si>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</si>
  <si>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</si>
  <si>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</si>
  <si>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</si>
  <si>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</si>
  <si>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</si>
  <si>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</si>
  <si>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</si>
  <si>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</si>
  <si>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</si>
  <si>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</si>
  <si>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</si>
  <si>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</si>
  <si>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</si>
  <si>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</si>
  <si>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</si>
  <si>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</si>
  <si>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</si>
  <si>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</si>
  <si>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</si>
  <si>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</si>
  <si>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</si>
  <si>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</si>
  <si>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</si>
  <si>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</si>
  <si>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</si>
  <si>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</si>
  <si>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</si>
  <si>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</si>
  <si>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</si>
  <si>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</si>
  <si>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</si>
  <si>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</si>
  <si>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</si>
  <si>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</si>
  <si>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</si>
  <si>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</si>
  <si>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</si>
  <si>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</si>
  <si>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</si>
  <si>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</si>
  <si>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</si>
  <si>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</si>
  <si>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</si>
  <si>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</si>
  <si>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</si>
  <si>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</si>
  <si>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</si>
  <si>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</si>
  <si>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</si>
  <si>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</si>
  <si>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</si>
  <si>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</si>
  <si>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</si>
  <si>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</si>
  <si>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</si>
  <si>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</si>
  <si>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</si>
  <si>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</si>
  <si>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</si>
  <si>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</si>
  <si>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</si>
  <si>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</si>
  <si>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</si>
  <si>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</si>
  <si>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</si>
  <si>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</si>
  <si>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</si>
  <si>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</si>
  <si>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</si>
  <si>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</si>
  <si>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</si>
  <si>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</si>
  <si>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</si>
  <si>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</si>
  <si>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</si>
  <si>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</si>
  <si>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</si>
  <si>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</si>
  <si>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</si>
  <si>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</si>
  <si>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</si>
  <si>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</si>
  <si>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</si>
  <si>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</si>
  <si>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</si>
  <si>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</si>
  <si>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</si>
  <si>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</si>
  <si>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</si>
  <si>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</si>
  <si>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</si>
  <si>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</si>
  <si>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</si>
  <si>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</si>
  <si>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</si>
  <si>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</si>
  <si>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</si>
  <si>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</si>
  <si>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</si>
  <si>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</si>
  <si>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</si>
  <si>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</si>
  <si>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</si>
  <si>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</si>
  <si>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</si>
  <si>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</si>
  <si>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</si>
  <si>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</si>
  <si>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</si>
  <si>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</si>
  <si>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</si>
  <si>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</si>
  <si>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</si>
  <si>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</si>
  <si>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</si>
  <si>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</si>
  <si>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</si>
  <si>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</si>
  <si>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</si>
  <si>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</si>
  <si>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</si>
  <si>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</si>
  <si>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</si>
  <si>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</si>
  <si>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</si>
  <si>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</si>
  <si>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</si>
  <si>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</si>
  <si>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</si>
  <si>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</si>
  <si>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</si>
  <si>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</si>
  <si>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</si>
  <si>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</si>
  <si>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</si>
  <si>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</si>
  <si>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</si>
  <si>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</si>
  <si>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</si>
  <si>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</si>
  <si>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</si>
  <si>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</si>
  <si>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</si>
  <si>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</si>
  <si>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</si>
  <si>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</si>
  <si>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</si>
  <si>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</si>
  <si>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</si>
  <si>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</si>
  <si>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</si>
  <si>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</si>
  <si>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</si>
  <si>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</si>
  <si>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</si>
  <si>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</si>
  <si>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</si>
  <si>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</si>
  <si>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</si>
  <si>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</si>
  <si>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</si>
  <si>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</si>
  <si>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</si>
  <si>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</si>
  <si>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</si>
  <si>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</si>
  <si>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</si>
  <si>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</si>
  <si>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</si>
  <si>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</si>
  <si>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</si>
  <si>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</si>
  <si>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</si>
  <si>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</si>
  <si>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</si>
  <si>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</si>
  <si>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</si>
  <si>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</si>
  <si>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</si>
  <si>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</si>
  <si>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</si>
  <si>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</si>
  <si>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</si>
  <si>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</si>
  <si>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</si>
  <si>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</si>
  <si>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</si>
  <si>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</si>
  <si>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</si>
  <si>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</si>
  <si>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</si>
  <si>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</si>
  <si>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</si>
  <si>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</si>
  <si>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</si>
  <si>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</si>
  <si>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</si>
  <si>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</si>
  <si>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</si>
  <si>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</si>
  <si>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</si>
  <si>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</si>
  <si>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</si>
  <si>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</si>
  <si>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</si>
  <si>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</si>
  <si>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</si>
  <si>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</si>
  <si>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</si>
  <si>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</si>
  <si>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</si>
  <si>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</si>
  <si>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</si>
  <si>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</si>
  <si>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</si>
  <si>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</si>
  <si>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</si>
  <si>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</si>
  <si>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</si>
  <si>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</si>
  <si>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</si>
  <si>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</si>
  <si>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</si>
  <si>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</si>
  <si>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</si>
  <si>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</si>
  <si>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</si>
  <si>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</si>
  <si>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</si>
  <si>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</si>
  <si>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</si>
  <si>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</si>
  <si>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</si>
  <si>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</si>
  <si>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</si>
  <si>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</si>
  <si>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</si>
  <si>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</si>
  <si>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</si>
  <si>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</si>
  <si>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</si>
  <si>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</si>
  <si>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</si>
  <si>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</si>
  <si>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</si>
  <si>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</si>
  <si>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</si>
  <si>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</si>
  <si>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</si>
  <si>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</si>
  <si>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</si>
  <si>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</si>
  <si>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</si>
  <si>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</si>
  <si>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</si>
  <si>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</si>
  <si>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</si>
  <si>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</si>
  <si>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</si>
  <si>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</si>
  <si>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</si>
  <si>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</si>
  <si>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</si>
  <si>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</si>
  <si>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</si>
  <si>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</si>
  <si>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</si>
  <si>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</si>
  <si>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</si>
  <si>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</si>
  <si>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</si>
  <si>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</si>
  <si>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</si>
  <si>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</si>
  <si>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</si>
  <si>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</si>
  <si>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</si>
  <si>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</si>
  <si>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</si>
  <si>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</si>
  <si>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</si>
  <si>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</si>
  <si>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</si>
  <si>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</si>
  <si>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</si>
  <si>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</si>
  <si>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</si>
  <si>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</si>
  <si>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</si>
  <si>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</si>
  <si>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</si>
  <si>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</si>
  <si>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</si>
  <si>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</si>
  <si>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</si>
  <si>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</si>
  <si>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</si>
  <si>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</si>
  <si>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</si>
  <si>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</si>
  <si>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</si>
  <si>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</si>
  <si>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</si>
  <si>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</si>
  <si>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</si>
  <si>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</si>
  <si>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</si>
  <si>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</si>
  <si>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</si>
  <si>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</si>
  <si>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</si>
  <si>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</si>
  <si>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</si>
  <si>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</si>
  <si>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</si>
  <si>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</si>
  <si>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</si>
  <si>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</si>
  <si>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</si>
  <si>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</si>
  <si>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</si>
  <si>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</si>
  <si>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</si>
  <si>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</si>
  <si>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</si>
  <si>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</si>
  <si>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</si>
  <si>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</si>
  <si>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</si>
  <si>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</si>
  <si>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</si>
  <si>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</si>
  <si>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</si>
  <si>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</si>
  <si>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</si>
  <si>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</si>
  <si>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</si>
  <si>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</si>
  <si>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</si>
  <si>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</si>
  <si>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</si>
  <si>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</si>
  <si>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</si>
  <si>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</si>
  <si>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</si>
  <si>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</si>
  <si>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</si>
  <si>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</si>
  <si>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</si>
  <si>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</si>
  <si>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</si>
  <si>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</si>
  <si>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</si>
  <si>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</si>
  <si>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</si>
  <si>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</si>
  <si>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</si>
  <si>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</si>
  <si>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</si>
  <si>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</si>
  <si>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</si>
  <si>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</si>
  <si>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</si>
  <si>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</si>
  <si>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</si>
  <si>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</si>
  <si>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</si>
  <si>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</si>
  <si>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</si>
  <si>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</si>
  <si>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</si>
  <si>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</si>
  <si>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</si>
  <si>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</si>
  <si>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</si>
  <si>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</si>
  <si>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</si>
  <si>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</si>
  <si>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</si>
  <si>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</si>
  <si>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</si>
  <si>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</si>
  <si>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</si>
  <si>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</si>
  <si>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</si>
  <si>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</si>
  <si>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</si>
  <si>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</si>
  <si>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</si>
  <si>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</si>
  <si>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</si>
  <si>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</si>
  <si>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</si>
  <si>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</si>
  <si>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</si>
  <si>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</si>
  <si>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</si>
  <si>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</si>
  <si>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</si>
  <si>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</si>
  <si>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</si>
  <si>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</si>
  <si>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</si>
  <si>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</si>
  <si>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</si>
  <si>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</si>
  <si>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</si>
  <si>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</si>
  <si>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</si>
  <si>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</si>
  <si>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</si>
  <si>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</si>
  <si>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</si>
  <si>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</si>
  <si>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</si>
  <si>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</si>
  <si>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</si>
  <si>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</si>
  <si>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</si>
  <si>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</si>
  <si>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</si>
  <si>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</si>
  <si>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</si>
  <si>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</si>
  <si>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</si>
  <si>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</si>
  <si>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</si>
  <si>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</si>
  <si>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</si>
  <si>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</si>
  <si>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</si>
  <si>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</si>
  <si>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</si>
  <si>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</si>
  <si>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</si>
  <si>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</si>
  <si>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</si>
  <si>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</si>
  <si>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</si>
  <si>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</si>
  <si>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</si>
  <si>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</si>
  <si>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</si>
  <si>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</si>
  <si>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</si>
  <si>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</si>
  <si>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</si>
  <si>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</si>
  <si>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</si>
  <si>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</si>
  <si>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</si>
  <si>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</si>
  <si>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</si>
  <si>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</si>
  <si>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</si>
  <si>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</si>
  <si>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</si>
  <si>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</si>
  <si>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</si>
  <si>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</si>
  <si>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</si>
  <si>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</si>
  <si>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</si>
  <si>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</si>
  <si>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</si>
  <si>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</si>
  <si>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</si>
  <si>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</si>
  <si>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</si>
  <si>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</si>
  <si>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</si>
  <si>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</si>
  <si>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</si>
  <si>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</si>
  <si>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</si>
  <si>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</si>
  <si>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</si>
  <si>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</si>
  <si>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</si>
  <si>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</si>
  <si>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</si>
  <si>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</si>
  <si>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</si>
  <si>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</si>
  <si>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</si>
  <si>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</si>
  <si>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</si>
  <si>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</si>
  <si>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</si>
  <si>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</si>
  <si>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</si>
  <si>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</si>
  <si>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</si>
  <si>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</si>
  <si>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</si>
  <si>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</si>
  <si>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</si>
  <si>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</si>
  <si>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</si>
  <si>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</si>
  <si>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</si>
  <si>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</si>
  <si>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</si>
  <si>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</si>
  <si>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</si>
  <si>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</si>
  <si>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</si>
  <si>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</si>
  <si>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</si>
  <si>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</si>
  <si>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</si>
  <si>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</si>
  <si>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</si>
  <si>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</si>
  <si>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</si>
  <si>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</si>
  <si>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</si>
  <si>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</si>
  <si>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</si>
  <si>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</si>
  <si>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</si>
  <si>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</si>
  <si>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</si>
  <si>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</si>
  <si>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</si>
  <si>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</si>
  <si>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</si>
  <si>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</si>
  <si>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</si>
  <si>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</si>
  <si>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</si>
  <si>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</si>
  <si>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</si>
  <si>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</si>
  <si>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</si>
  <si>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</si>
  <si>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</si>
  <si>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</si>
  <si>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</si>
  <si>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</si>
  <si>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</si>
  <si>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</si>
  <si>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</si>
  <si>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</si>
  <si>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</si>
  <si>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</si>
  <si>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</si>
  <si>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</si>
  <si>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</si>
  <si>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</si>
  <si>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</si>
  <si>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</si>
  <si>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</si>
  <si>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</si>
  <si>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</si>
  <si>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</si>
  <si>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</si>
  <si>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</si>
  <si>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</si>
  <si>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</si>
  <si>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</si>
  <si>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</si>
  <si>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</si>
  <si>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</si>
  <si>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</si>
  <si>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</si>
  <si>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</si>
  <si>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</si>
  <si>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</si>
  <si>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</si>
  <si>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</si>
  <si>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</si>
  <si>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</si>
  <si>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</si>
  <si>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</si>
  <si>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</si>
  <si>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</si>
  <si>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</si>
  <si>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</si>
  <si>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</si>
  <si>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</si>
  <si>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</si>
  <si>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</si>
  <si>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</si>
  <si>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</si>
  <si>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</si>
  <si>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</si>
  <si>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</si>
  <si>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</si>
  <si>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</si>
  <si>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</si>
  <si>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</si>
  <si>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</si>
  <si>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</si>
  <si>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</si>
  <si>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</si>
  <si>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</si>
  <si>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</si>
  <si>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</si>
  <si>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</si>
  <si>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</si>
  <si>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</si>
  <si>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</si>
  <si>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</si>
  <si>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</si>
  <si>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</si>
  <si>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</si>
  <si>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</si>
  <si>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</si>
  <si>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</si>
  <si>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</si>
  <si>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</si>
  <si>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</si>
  <si>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</si>
  <si>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</si>
  <si>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</si>
  <si>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</si>
  <si>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</si>
  <si>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</si>
  <si>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</si>
  <si>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</si>
  <si>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</si>
  <si>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</si>
  <si>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</si>
  <si>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</si>
  <si>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</si>
  <si>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</si>
  <si>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</si>
  <si>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</si>
  <si>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</si>
  <si>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</si>
  <si>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</si>
  <si>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</si>
  <si>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</si>
  <si>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</si>
  <si>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</si>
  <si>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</si>
  <si>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</si>
  <si>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</si>
  <si>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</si>
  <si>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</si>
  <si>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</si>
  <si>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</si>
  <si>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</si>
  <si>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</si>
  <si>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</si>
  <si>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</si>
  <si>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</si>
  <si>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</si>
  <si>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</si>
  <si>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</si>
  <si>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</si>
  <si>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</si>
  <si>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</si>
  <si>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</si>
  <si>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</si>
  <si>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</si>
  <si>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</si>
  <si>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</si>
  <si>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</si>
  <si>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</si>
  <si>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</si>
  <si>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</si>
  <si>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</si>
  <si>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</si>
  <si>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</si>
  <si>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</si>
  <si>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</si>
  <si>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</si>
  <si>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</si>
  <si>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</si>
  <si>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</si>
  <si>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</si>
  <si>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</si>
  <si>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</si>
  <si>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</si>
  <si>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</si>
  <si>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</si>
  <si>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</si>
  <si>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</si>
  <si>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</si>
  <si>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</si>
  <si>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</si>
  <si>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</si>
  <si>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</si>
  <si>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</si>
  <si>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</si>
  <si>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</si>
  <si>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</si>
  <si>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</si>
  <si>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</si>
  <si>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</si>
  <si>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</si>
  <si>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</si>
  <si>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</si>
  <si>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</si>
  <si>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</si>
  <si>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</si>
  <si>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</si>
  <si>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</si>
  <si>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</si>
  <si>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</si>
  <si>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</si>
  <si>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</si>
  <si>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</si>
  <si>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</si>
  <si>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</si>
  <si>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</si>
  <si>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</si>
  <si>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</si>
  <si>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</si>
  <si>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</si>
  <si>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</si>
  <si>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</si>
  <si>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</si>
  <si>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</si>
  <si>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</si>
  <si>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</si>
  <si>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</si>
  <si>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</si>
  <si>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</si>
  <si>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</si>
  <si>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</si>
  <si>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</si>
  <si>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</si>
  <si>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</si>
  <si>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</si>
  <si>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</si>
  <si>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</si>
  <si>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</si>
  <si>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</si>
  <si>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</si>
  <si>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</si>
  <si>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</si>
  <si>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</si>
  <si>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</si>
  <si>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</si>
  <si>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</si>
  <si>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</si>
  <si>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</si>
  <si>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</si>
  <si>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</si>
  <si>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</si>
  <si>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</si>
  <si>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</si>
  <si>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</si>
  <si>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</si>
  <si>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</si>
  <si>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</si>
  <si>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</si>
  <si>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</si>
  <si>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</si>
  <si>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</si>
  <si>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</si>
  <si>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</si>
  <si>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</si>
  <si>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</si>
  <si>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</si>
  <si>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</si>
  <si>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</si>
  <si>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</si>
  <si>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</si>
  <si>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</si>
  <si>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</si>
  <si>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</si>
  <si>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</si>
  <si>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</si>
  <si>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</si>
  <si>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</si>
  <si>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</si>
  <si>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</si>
  <si>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</si>
  <si>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</si>
  <si>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</si>
  <si>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</si>
  <si>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</si>
  <si>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</si>
  <si>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</si>
  <si>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</si>
  <si>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</si>
  <si>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</si>
  <si>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</si>
  <si>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</si>
  <si>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</si>
  <si>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</si>
  <si>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</si>
  <si>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</si>
  <si>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</si>
  <si>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</si>
  <si>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</si>
  <si>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</si>
  <si>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</si>
  <si>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</si>
  <si>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</si>
  <si>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</si>
  <si>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</si>
  <si>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</si>
  <si>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</si>
  <si>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</si>
  <si>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</si>
  <si>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</si>
  <si>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</si>
  <si>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</si>
  <si>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</si>
  <si>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</si>
  <si>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</si>
  <si>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</si>
  <si>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</si>
  <si>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</si>
  <si>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</si>
  <si>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</si>
  <si>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</si>
  <si>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</si>
  <si>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</si>
  <si>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</si>
  <si>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</si>
  <si>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</si>
  <si>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</si>
  <si>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</si>
  <si>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</si>
  <si>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</si>
  <si>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</si>
  <si>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</si>
  <si>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</si>
  <si>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</si>
  <si>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</si>
  <si>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</si>
  <si>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</si>
  <si>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</si>
  <si>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</si>
  <si>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</si>
  <si>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</si>
  <si>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</si>
  <si>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</si>
  <si>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</si>
  <si>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</si>
  <si>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</si>
  <si>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</si>
  <si>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</si>
  <si>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</si>
  <si>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</si>
  <si>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</si>
  <si>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</si>
  <si>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</si>
  <si>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</si>
  <si>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</si>
  <si>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</si>
  <si>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</si>
  <si>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</si>
  <si>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</si>
  <si>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</si>
  <si>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</si>
  <si>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</si>
  <si>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</si>
  <si>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</si>
  <si>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</si>
  <si>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</si>
  <si>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</si>
  <si>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</si>
  <si>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</si>
  <si>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</si>
  <si>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</si>
  <si>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</si>
  <si>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</si>
  <si>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</si>
  <si>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</si>
  <si>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</si>
  <si>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</si>
  <si>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</si>
  <si>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</si>
  <si>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</si>
  <si>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</si>
  <si>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</si>
  <si>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</si>
  <si>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</si>
  <si>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</si>
  <si>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</si>
  <si>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</si>
  <si>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</si>
  <si>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</si>
  <si>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</si>
  <si>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</si>
  <si>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</si>
  <si>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</si>
  <si>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</si>
  <si>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</si>
  <si>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</si>
  <si>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</si>
  <si>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</si>
  <si>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</si>
  <si>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</si>
  <si>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</si>
  <si>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</si>
  <si>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</si>
  <si>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</si>
  <si>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</si>
  <si>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</si>
  <si>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</si>
  <si>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</si>
  <si>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</si>
  <si>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</si>
  <si>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</si>
  <si>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</si>
  <si>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</si>
  <si>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</si>
  <si>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</si>
  <si>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</si>
  <si>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</si>
  <si>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</si>
  <si>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</si>
  <si>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</si>
  <si>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</si>
  <si>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</si>
  <si>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</si>
  <si>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</si>
  <si>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</si>
  <si>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</si>
  <si>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</si>
  <si>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</si>
  <si>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</si>
  <si>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</si>
  <si>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</si>
  <si>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</si>
  <si>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</si>
  <si>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</si>
  <si>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</si>
  <si>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</si>
  <si>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</si>
  <si>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</si>
  <si>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</si>
  <si>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</si>
  <si>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</si>
  <si>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</si>
  <si>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</si>
  <si>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</si>
  <si>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</si>
  <si>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</si>
  <si>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</si>
  <si>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</si>
  <si>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</si>
  <si>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</si>
  <si>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</si>
  <si>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</si>
  <si>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</si>
  <si>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</si>
  <si>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</si>
  <si>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</si>
  <si>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</si>
  <si>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</si>
  <si>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</si>
  <si>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</si>
  <si>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</si>
  <si>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</si>
  <si>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</si>
  <si>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</si>
  <si>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</si>
  <si>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</si>
  <si>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</si>
  <si>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</si>
  <si>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</si>
  <si>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</si>
  <si>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</si>
  <si>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</si>
  <si>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</si>
  <si>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</si>
  <si>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</si>
  <si>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</si>
  <si>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</si>
  <si>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</si>
  <si>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</si>
  <si>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</si>
  <si>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</si>
  <si>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</si>
  <si>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</si>
  <si>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</si>
  <si>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</si>
  <si>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</si>
  <si>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</si>
  <si>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</si>
  <si>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</si>
  <si>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</si>
  <si>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</si>
  <si>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</si>
  <si>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</si>
  <si>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</si>
  <si>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</si>
  <si>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</si>
  <si>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</si>
  <si>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</si>
  <si>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</si>
  <si>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</si>
  <si>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</si>
  <si>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</si>
  <si>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</si>
  <si>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</si>
  <si>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</si>
  <si>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</si>
  <si>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</si>
  <si>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</si>
  <si>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</si>
  <si>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</si>
  <si>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</si>
  <si>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</si>
  <si>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</si>
  <si>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</si>
  <si>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</si>
  <si>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</si>
  <si>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</si>
  <si>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</si>
  <si>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</si>
  <si>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</si>
  <si>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</si>
  <si>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</si>
  <si>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</si>
  <si>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</si>
  <si>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</si>
  <si>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</si>
  <si>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</si>
  <si>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</si>
  <si>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</si>
  <si>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</si>
  <si>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</si>
  <si>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</si>
  <si>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</si>
  <si>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</si>
  <si>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</si>
  <si>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</si>
  <si>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</si>
  <si>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</si>
  <si>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</si>
  <si>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</si>
  <si>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</si>
  <si>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</si>
  <si>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</si>
  <si>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</si>
  <si>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</si>
  <si>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</si>
  <si>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</si>
  <si>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</si>
  <si>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</si>
  <si>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</si>
  <si>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</si>
  <si>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</si>
  <si>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</si>
  <si>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</si>
  <si>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</si>
  <si>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</si>
  <si>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</si>
  <si>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</si>
  <si>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</si>
  <si>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</si>
  <si>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</si>
  <si>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</si>
  <si>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</si>
  <si>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</si>
  <si>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</si>
  <si>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</si>
  <si>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</si>
  <si>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</si>
  <si>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</si>
  <si>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</si>
  <si>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</si>
  <si>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</si>
  <si>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</si>
  <si>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</si>
  <si>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</si>
  <si>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</si>
  <si>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</si>
  <si>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</si>
  <si>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</si>
  <si>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</si>
  <si>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</si>
  <si>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</si>
  <si>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</si>
  <si>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</si>
  <si>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</si>
  <si>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</si>
  <si>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</si>
  <si>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</si>
  <si>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</si>
  <si>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</si>
  <si>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</si>
  <si>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</si>
  <si>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</si>
  <si>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</si>
  <si>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</si>
  <si>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</si>
  <si>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</si>
  <si>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</si>
  <si>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</si>
  <si>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</si>
  <si>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</si>
  <si>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</si>
  <si>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</si>
  <si>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</si>
  <si>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</si>
  <si>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</si>
  <si>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</si>
  <si>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</si>
  <si>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</si>
  <si>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</si>
  <si>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</si>
  <si>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</si>
  <si>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</si>
  <si>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</si>
  <si>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</si>
  <si>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</si>
  <si>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</si>
  <si>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</si>
  <si>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</si>
  <si>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</si>
  <si>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</si>
  <si>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</si>
  <si>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</si>
  <si>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</si>
  <si>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</si>
  <si>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</si>
  <si>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</si>
  <si>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</si>
  <si>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</si>
  <si>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</si>
  <si>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</si>
  <si>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</si>
  <si>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</si>
  <si>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</si>
  <si>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</si>
  <si>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</si>
  <si>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</si>
  <si>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</si>
  <si>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</si>
  <si>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</si>
  <si>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</si>
  <si>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</si>
  <si>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</si>
  <si>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</si>
  <si>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</si>
  <si>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</si>
  <si>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</si>
  <si>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</si>
  <si>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</si>
  <si>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</si>
  <si>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</si>
  <si>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</si>
  <si>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</si>
  <si>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</si>
  <si>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</si>
  <si>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</si>
  <si>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</si>
  <si>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</si>
  <si>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</si>
  <si>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</si>
  <si>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</si>
  <si>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</si>
  <si>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</si>
  <si>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</si>
  <si>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</si>
  <si>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</si>
  <si>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</si>
  <si>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</si>
  <si>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</si>
  <si>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</si>
  <si>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</si>
  <si>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</si>
  <si>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</si>
  <si>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</si>
  <si>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</si>
  <si>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</si>
  <si>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</si>
  <si>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</si>
  <si>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</si>
  <si>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</si>
  <si>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</si>
  <si>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</si>
  <si>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</si>
  <si>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</si>
  <si>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</si>
  <si>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</si>
  <si>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</si>
  <si>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</si>
  <si>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</si>
  <si>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</si>
  <si>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</si>
  <si>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</si>
  <si>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</si>
  <si>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</si>
  <si>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</si>
  <si>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</si>
  <si>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</si>
  <si>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</si>
  <si>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</si>
  <si>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</si>
  <si>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</si>
  <si>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</si>
  <si>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</si>
  <si>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</si>
  <si>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</si>
  <si>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</si>
  <si>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</si>
  <si>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</si>
  <si>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</si>
  <si>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</si>
  <si>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</si>
  <si>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</si>
  <si>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</si>
  <si>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</si>
  <si>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</si>
  <si>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</si>
  <si>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</si>
  <si>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</si>
  <si>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</si>
  <si>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</si>
  <si>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</si>
  <si>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</si>
  <si>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</si>
  <si>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</si>
  <si>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</si>
  <si>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</si>
  <si>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</si>
  <si>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</si>
  <si>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</si>
  <si>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</si>
  <si>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</si>
  <si>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</si>
  <si>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</si>
  <si>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</si>
  <si>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</si>
  <si>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</si>
  <si>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</si>
  <si>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</si>
  <si>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</si>
  <si>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</si>
  <si>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</si>
  <si>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</si>
  <si>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</si>
  <si>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</si>
  <si>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</si>
  <si>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</si>
  <si>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</si>
  <si>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</si>
  <si>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</si>
  <si>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</si>
  <si>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</si>
  <si>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</si>
  <si>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</si>
  <si>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</si>
  <si>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</si>
  <si>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</si>
  <si>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</si>
  <si>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</si>
  <si>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</si>
  <si>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</si>
  <si>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</si>
  <si>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</si>
  <si>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</si>
  <si>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</si>
  <si>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</si>
  <si>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</si>
  <si>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</si>
  <si>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</si>
  <si>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</si>
  <si>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</si>
  <si>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</si>
  <si>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</si>
  <si>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</si>
  <si>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</si>
  <si>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</si>
  <si>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</si>
  <si>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</si>
  <si>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</si>
  <si>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</si>
  <si>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</si>
  <si>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</si>
  <si>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</si>
  <si>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</si>
  <si>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</si>
  <si>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</si>
  <si>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</si>
  <si>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</si>
  <si>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</si>
  <si>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</si>
  <si>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</si>
  <si>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</si>
  <si>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</si>
  <si>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</si>
  <si>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</si>
  <si>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</si>
  <si>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</si>
  <si>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</si>
  <si>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</si>
  <si>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</si>
  <si>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</si>
  <si>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</si>
  <si>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</si>
  <si>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</si>
  <si>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</si>
  <si>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</si>
  <si>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</si>
  <si>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</si>
  <si>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</si>
  <si>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</si>
  <si>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</si>
  <si>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</si>
  <si>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</si>
  <si>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</si>
  <si>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</si>
  <si>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</si>
  <si>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</si>
  <si>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</si>
  <si>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</si>
  <si>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</si>
  <si>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</si>
  <si>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</si>
  <si>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</si>
  <si>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</si>
  <si>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</si>
  <si>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</si>
  <si>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</si>
  <si>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</si>
  <si>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</si>
  <si>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</si>
  <si>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</si>
  <si>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</si>
  <si>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</si>
  <si>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</si>
  <si>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</si>
  <si>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</si>
  <si>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</si>
  <si>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</si>
  <si>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</si>
  <si>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</si>
  <si>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</si>
  <si>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</si>
  <si>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</si>
  <si>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</si>
  <si>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</si>
  <si>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</si>
  <si>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</si>
  <si>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</si>
  <si>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</si>
  <si>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</si>
  <si>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</si>
  <si>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</si>
  <si>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</si>
  <si>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</si>
  <si>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</si>
  <si>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</si>
  <si>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</si>
  <si>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</si>
  <si>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</si>
  <si>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</si>
  <si>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</si>
  <si>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</si>
  <si>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</si>
  <si>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</si>
  <si>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</si>
  <si>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</si>
  <si>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</si>
  <si>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</si>
  <si>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</si>
  <si>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</si>
  <si>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</si>
  <si>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</si>
  <si>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</si>
  <si>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</si>
  <si>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</si>
  <si>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</si>
  <si>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</si>
  <si>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</si>
  <si>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</si>
  <si>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</si>
  <si>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</si>
  <si>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</si>
  <si>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</si>
  <si>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</si>
  <si>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</si>
  <si>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</si>
  <si>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</si>
  <si>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</si>
  <si>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</si>
  <si>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</si>
  <si>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</si>
  <si>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</si>
  <si>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</si>
  <si>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</si>
  <si>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</si>
  <si>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</si>
  <si>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</si>
  <si>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</si>
  <si>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</si>
  <si>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</si>
  <si>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</si>
  <si>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</si>
  <si>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</si>
  <si>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</si>
  <si>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</si>
  <si>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</si>
  <si>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</si>
  <si>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</si>
  <si>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</si>
  <si>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</si>
  <si>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</si>
  <si>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</si>
  <si>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</si>
  <si>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</si>
  <si>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</si>
  <si>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</si>
  <si>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</si>
  <si>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</si>
  <si>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</si>
  <si>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</si>
  <si>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</si>
  <si>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</si>
  <si>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</si>
  <si>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</si>
  <si>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</si>
  <si>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</si>
  <si>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</si>
  <si>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</si>
  <si>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</si>
  <si>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</si>
  <si>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</si>
  <si>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</si>
  <si>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</si>
  <si>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</si>
  <si>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</si>
  <si>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</si>
  <si>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</si>
  <si>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</si>
  <si>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</si>
  <si>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</si>
  <si>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</si>
  <si>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</si>
  <si>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</si>
  <si>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</si>
  <si>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</si>
  <si>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</si>
  <si>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</si>
  <si>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</si>
  <si>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</si>
  <si>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</si>
  <si>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</si>
  <si>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</si>
  <si>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</si>
  <si>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</si>
  <si>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</si>
  <si>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</si>
  <si>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</si>
  <si>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</si>
  <si>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</si>
  <si>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</si>
  <si>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</si>
  <si>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</si>
  <si>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</si>
  <si>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</si>
  <si>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</si>
  <si>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</si>
  <si>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</si>
  <si>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</si>
  <si>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</si>
  <si>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</si>
  <si>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</si>
  <si>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</si>
  <si>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</si>
  <si>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</si>
  <si>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</si>
  <si>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</si>
  <si>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</si>
  <si>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</si>
  <si>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</si>
  <si>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</si>
  <si>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</si>
  <si>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</si>
  <si>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</si>
  <si>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</si>
  <si>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</si>
  <si>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</si>
  <si>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</si>
  <si>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</si>
  <si>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</si>
  <si>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</si>
  <si>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</si>
  <si>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</si>
  <si>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</si>
  <si>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</si>
  <si>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</si>
  <si>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</si>
  <si>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</si>
  <si>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</si>
  <si>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</si>
  <si>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</si>
  <si>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</si>
  <si>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</si>
  <si>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</si>
  <si>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</si>
  <si>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</si>
  <si>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</si>
  <si>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</si>
  <si>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</si>
  <si>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</si>
  <si>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</si>
  <si>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</si>
  <si>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</si>
  <si>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</si>
  <si>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</si>
  <si>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</si>
  <si>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</si>
  <si>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</si>
  <si>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</si>
  <si>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</si>
  <si>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</si>
  <si>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</si>
  <si>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</si>
  <si>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</si>
  <si>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</si>
  <si>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</si>
  <si>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</si>
  <si>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</si>
  <si>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</si>
  <si>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</si>
  <si>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</si>
  <si>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</si>
  <si>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</si>
  <si>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</si>
  <si>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</si>
  <si>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</si>
  <si>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</si>
  <si>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</si>
  <si>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</si>
  <si>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</si>
  <si>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</si>
  <si>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</si>
  <si>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</si>
  <si>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</si>
  <si>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</si>
  <si>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</si>
  <si>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</si>
  <si>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</si>
  <si>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</si>
  <si>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</si>
  <si>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</si>
  <si>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</si>
  <si>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</si>
  <si>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</si>
  <si>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</si>
  <si>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</si>
  <si>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</si>
  <si>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</si>
  <si>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</si>
  <si>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</si>
  <si>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</si>
  <si>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</si>
  <si>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</si>
  <si>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</si>
  <si>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</si>
  <si>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</si>
  <si>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</si>
  <si>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</si>
  <si>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</si>
  <si>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</si>
  <si>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</si>
  <si>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</si>
  <si>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</si>
  <si>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</si>
  <si>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</si>
  <si>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</si>
  <si>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</si>
  <si>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</si>
  <si>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</si>
  <si>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</si>
  <si>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</si>
  <si>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</si>
  <si>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</si>
  <si>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</si>
  <si>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</si>
  <si>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</si>
  <si>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</si>
  <si>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</si>
  <si>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</si>
  <si>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</si>
  <si>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</si>
  <si>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</si>
  <si>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</si>
  <si>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</si>
  <si>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</si>
  <si>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</si>
  <si>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</si>
  <si>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</si>
  <si>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</si>
  <si>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</si>
  <si>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</si>
  <si>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</si>
  <si>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</si>
  <si>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</si>
  <si>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</si>
  <si>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</si>
  <si>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</si>
  <si>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</si>
  <si>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</si>
  <si>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</si>
  <si>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</si>
  <si>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</si>
  <si>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</si>
  <si>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</si>
  <si>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</si>
  <si>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</si>
  <si>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</si>
  <si>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</si>
  <si>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</si>
  <si>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</si>
  <si>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</si>
  <si>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</si>
  <si>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</si>
  <si>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</si>
  <si>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</si>
  <si>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</si>
  <si>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</si>
  <si>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</si>
  <si>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</si>
  <si>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</si>
  <si>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</si>
  <si>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</si>
  <si>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</si>
  <si>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</si>
  <si>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</si>
  <si>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</si>
  <si>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</si>
  <si>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</si>
  <si>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</si>
  <si>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</si>
  <si>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</si>
  <si>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</si>
  <si>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</si>
  <si>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</si>
  <si>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</si>
  <si>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</si>
  <si>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</si>
  <si>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</si>
  <si>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</si>
  <si>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</si>
  <si>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</si>
  <si>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</si>
  <si>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</si>
  <si>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</si>
  <si>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</si>
  <si>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</si>
  <si>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</si>
  <si>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</si>
  <si>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</si>
  <si>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</si>
  <si>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</si>
  <si>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</si>
  <si>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</si>
  <si>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</si>
  <si>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</si>
  <si>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</si>
  <si>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</si>
  <si>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</si>
  <si>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</si>
  <si>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</si>
  <si>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</si>
  <si>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</si>
  <si>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</si>
  <si>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</si>
  <si>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</si>
  <si>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</si>
  <si>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</si>
  <si>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</si>
  <si>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</si>
  <si>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</si>
  <si>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</si>
  <si>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</si>
  <si>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</si>
  <si>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</si>
  <si>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</si>
  <si>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</si>
  <si>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</si>
  <si>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</si>
  <si>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</si>
  <si>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</si>
  <si>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</si>
  <si>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</si>
  <si>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</si>
  <si>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</si>
  <si>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</si>
  <si>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</si>
  <si>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</si>
  <si>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</si>
  <si>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</si>
  <si>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</si>
  <si>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</si>
  <si>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</si>
  <si>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</si>
  <si>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</si>
  <si>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</si>
  <si>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</si>
  <si>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</si>
  <si>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</si>
  <si>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</si>
  <si>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</si>
  <si>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</si>
  <si>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</si>
  <si>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</si>
  <si>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</si>
  <si>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</si>
  <si>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</si>
  <si>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</si>
  <si>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</si>
  <si>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</si>
  <si>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</si>
  <si>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</si>
  <si>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</si>
  <si>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</si>
  <si>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</si>
  <si>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</si>
  <si>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</si>
  <si>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</si>
  <si>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</si>
  <si>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</si>
  <si>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</si>
  <si>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</si>
  <si>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</si>
  <si>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</si>
  <si>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</si>
  <si>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</si>
  <si>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</si>
  <si>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</si>
  <si>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</si>
  <si>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</si>
  <si>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</si>
  <si>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</si>
  <si>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</si>
  <si>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</si>
  <si>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</si>
  <si>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</si>
  <si>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</si>
  <si>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</si>
  <si>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</si>
  <si>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</si>
  <si>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</si>
  <si>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</si>
  <si>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</si>
  <si>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</si>
  <si>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</si>
  <si>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</si>
  <si>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</si>
  <si>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</si>
  <si>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</si>
  <si>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</si>
  <si>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</si>
  <si>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</si>
  <si>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</si>
  <si>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</si>
  <si>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</si>
  <si>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</si>
  <si>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</si>
  <si>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</si>
  <si>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</si>
  <si>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</si>
  <si>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</si>
  <si>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</si>
  <si>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</si>
  <si>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</si>
  <si>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</si>
  <si>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</si>
  <si>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</si>
  <si>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</si>
  <si>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</si>
  <si>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</si>
  <si>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</si>
  <si>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</si>
  <si>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</si>
  <si>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</si>
  <si>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</si>
  <si>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</si>
  <si>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</si>
  <si>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</si>
  <si>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</si>
  <si>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</si>
  <si>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</si>
  <si>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</si>
  <si>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</si>
  <si>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</si>
  <si>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</si>
  <si>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</si>
  <si>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</si>
  <si>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</si>
  <si>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</si>
  <si>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</si>
  <si>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</si>
  <si>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</si>
  <si>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</si>
  <si>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</si>
  <si>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</si>
  <si>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</si>
  <si>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</si>
  <si>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</si>
  <si>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</si>
  <si>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</si>
  <si>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</si>
  <si>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</si>
  <si>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</si>
  <si>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</si>
  <si>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</si>
  <si>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</si>
  <si>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</si>
  <si>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</si>
  <si>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</si>
  <si>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</si>
  <si>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</si>
  <si>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</si>
  <si>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</si>
  <si>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</si>
  <si>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</si>
  <si>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</si>
  <si>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</si>
  <si>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</si>
  <si>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</si>
  <si>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</si>
  <si>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</si>
  <si>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</si>
  <si>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</si>
  <si>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</si>
  <si>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</si>
  <si>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</si>
  <si>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</si>
  <si>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</si>
  <si>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</si>
  <si>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</si>
  <si>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</si>
  <si>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</si>
  <si>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</si>
  <si>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</si>
  <si>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</si>
  <si>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</si>
  <si>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</si>
  <si>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</si>
  <si>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</si>
  <si>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</si>
  <si>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</si>
  <si>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</si>
  <si>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</si>
  <si>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</si>
  <si>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</si>
  <si>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</si>
  <si>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</si>
  <si>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</si>
  <si>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</si>
  <si>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</si>
  <si>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</si>
  <si>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</si>
  <si>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</si>
  <si>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</si>
  <si>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</si>
  <si>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</si>
  <si>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</si>
  <si>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</si>
  <si>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</si>
  <si>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</si>
  <si>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</si>
  <si>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</si>
  <si>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</si>
  <si>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</si>
  <si>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</si>
  <si>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</si>
  <si>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</si>
  <si>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</si>
  <si>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</si>
  <si>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</si>
  <si>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</si>
  <si>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</si>
  <si>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</si>
  <si>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</si>
  <si>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</si>
  <si>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</si>
  <si>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</si>
  <si>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</si>
  <si>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</si>
  <si>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</si>
  <si>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</si>
  <si>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</si>
  <si>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</si>
  <si>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</si>
  <si>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</si>
  <si>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</si>
  <si>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</si>
  <si>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</si>
  <si>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</si>
  <si>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</si>
  <si>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</si>
  <si>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</si>
  <si>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</si>
  <si>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</si>
  <si>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</si>
  <si>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</si>
  <si>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</si>
  <si>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</si>
  <si>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</si>
  <si>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</si>
  <si>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</si>
  <si>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</si>
  <si>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</si>
  <si>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</si>
  <si>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</si>
  <si>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</si>
  <si>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</si>
  <si>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</si>
  <si>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</si>
  <si>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</si>
  <si>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</si>
  <si>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</si>
  <si>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</si>
  <si>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</si>
  <si>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</si>
  <si>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</si>
  <si>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</si>
  <si>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</si>
  <si>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</si>
  <si>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</si>
  <si>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</si>
  <si>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</si>
  <si>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</si>
  <si>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</si>
  <si>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</si>
  <si>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</si>
  <si>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</si>
  <si>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</si>
  <si>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</si>
  <si>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</si>
  <si>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</si>
  <si>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</si>
  <si>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</si>
  <si>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</si>
  <si>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</si>
  <si>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</si>
  <si>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</si>
  <si>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</si>
  <si>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</si>
  <si>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</si>
  <si>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</si>
  <si>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</si>
  <si>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</si>
  <si>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</si>
  <si>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</si>
  <si>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</si>
  <si>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</si>
  <si>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</si>
  <si>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</si>
  <si>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</si>
  <si>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</si>
  <si>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</si>
  <si>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</si>
  <si>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</si>
  <si>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</si>
  <si>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</si>
  <si>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</si>
  <si>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</si>
  <si>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</si>
  <si>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</si>
  <si>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</si>
  <si>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</si>
  <si>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</si>
  <si>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</si>
  <si>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</si>
  <si>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</si>
  <si>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</si>
  <si>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</si>
  <si>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</si>
  <si>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</si>
  <si>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</si>
  <si>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</si>
  <si>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</si>
  <si>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</si>
  <si>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</si>
  <si>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</si>
  <si>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</si>
  <si>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</si>
  <si>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</si>
  <si>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</si>
  <si>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</si>
  <si>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</si>
  <si>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</si>
  <si>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</si>
  <si>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</si>
  <si>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</si>
  <si>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</si>
  <si>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</si>
  <si>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</si>
  <si>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</si>
  <si>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</si>
  <si>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</si>
  <si>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</si>
  <si>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</si>
  <si>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</si>
  <si>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</si>
  <si>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</si>
  <si>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</si>
  <si>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</si>
  <si>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</si>
  <si>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</si>
  <si>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</si>
  <si>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</si>
  <si>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</si>
  <si>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</si>
  <si>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</si>
  <si>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</si>
  <si>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</si>
  <si>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</si>
  <si>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</si>
  <si>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</si>
  <si>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</si>
  <si>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</si>
  <si>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</si>
  <si>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</si>
  <si>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</si>
  <si>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</si>
  <si>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</si>
  <si>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</si>
  <si>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</si>
  <si>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</si>
  <si>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</si>
  <si>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</si>
  <si>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</si>
  <si>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</si>
  <si>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</si>
  <si>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</si>
  <si>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</si>
  <si>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</si>
  <si>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</si>
  <si>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</si>
  <si>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</si>
  <si>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</si>
  <si>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</si>
  <si>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</si>
  <si>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</si>
  <si>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</si>
  <si>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</si>
  <si>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</si>
  <si>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</si>
  <si>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</si>
  <si>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</si>
  <si>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</si>
  <si>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</si>
  <si>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</si>
  <si>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</si>
  <si>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</si>
  <si>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</si>
  <si>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</si>
  <si>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</si>
  <si>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</si>
  <si>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</si>
  <si>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</si>
  <si>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</si>
  <si>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</si>
  <si>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</si>
  <si>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</si>
  <si>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</si>
  <si>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</si>
  <si>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</si>
  <si>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</si>
  <si>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</si>
  <si>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</si>
  <si>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</si>
  <si>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</si>
  <si>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</si>
  <si>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</si>
  <si>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</si>
  <si>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</si>
  <si>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</si>
  <si>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</si>
  <si>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</si>
  <si>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</si>
  <si>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</si>
  <si>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</si>
  <si>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</si>
  <si>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</si>
  <si>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</si>
  <si>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</si>
  <si>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</si>
  <si>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</si>
  <si>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</si>
  <si>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</si>
  <si>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</si>
  <si>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</si>
  <si>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</si>
  <si>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</si>
  <si>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</si>
  <si>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</si>
  <si>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</si>
  <si>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</si>
  <si>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</si>
  <si>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</si>
  <si>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</si>
  <si>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</si>
  <si>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</si>
  <si>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</si>
  <si>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</si>
  <si>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</si>
  <si>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</si>
  <si>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</si>
  <si>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</si>
  <si>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</si>
  <si>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</si>
  <si>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</si>
  <si>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</si>
  <si>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</si>
  <si>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</si>
  <si>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</si>
  <si>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</si>
  <si>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</si>
  <si>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</si>
  <si>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</si>
  <si>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</si>
  <si>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</si>
  <si>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</si>
  <si>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</si>
  <si>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</si>
  <si>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</si>
  <si>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</si>
  <si>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</si>
  <si>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</si>
  <si>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</si>
  <si>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</si>
  <si>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</si>
  <si>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</si>
  <si>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</si>
  <si>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</si>
  <si>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</si>
  <si>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</si>
  <si>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</si>
  <si>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</si>
  <si>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</si>
  <si>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</si>
  <si>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</si>
  <si>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</si>
  <si>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</si>
  <si>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</si>
  <si>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</si>
  <si>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</si>
  <si>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</si>
  <si>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</si>
  <si>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</si>
  <si>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</si>
  <si>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</si>
  <si>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</si>
  <si>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</si>
  <si>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</si>
  <si>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</si>
  <si>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</si>
  <si>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</si>
  <si>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</si>
  <si>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</si>
  <si>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</si>
  <si>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</si>
  <si>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</si>
  <si>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</si>
  <si>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</si>
  <si>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</si>
  <si>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</si>
  <si>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</si>
  <si>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</si>
  <si>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</si>
  <si>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</si>
  <si>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</si>
  <si>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</si>
  <si>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</si>
  <si>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</si>
  <si>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</si>
  <si>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</si>
  <si>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</si>
  <si>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</si>
  <si>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</si>
  <si>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</si>
  <si>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</si>
  <si>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</si>
  <si>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</si>
  <si>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</si>
  <si>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</si>
  <si>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</si>
  <si>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</si>
  <si>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</si>
  <si>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</si>
  <si>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</si>
  <si>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</si>
  <si>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</si>
  <si>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</si>
  <si>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</si>
  <si>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</si>
  <si>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</si>
  <si>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</si>
  <si>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</si>
  <si>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</si>
  <si>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</si>
  <si>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</si>
  <si>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</si>
  <si>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</si>
  <si>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</si>
  <si>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</si>
  <si>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</si>
  <si>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</si>
  <si>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</si>
  <si>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</si>
  <si>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</si>
  <si>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</si>
  <si>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</si>
  <si>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</si>
  <si>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</si>
  <si>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</si>
  <si>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</si>
  <si>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</si>
  <si>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</si>
  <si>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</si>
  <si>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</si>
  <si>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</si>
  <si>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</si>
  <si>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</si>
  <si>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</si>
  <si>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</si>
  <si>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</si>
  <si>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</si>
  <si>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</si>
  <si>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</si>
  <si>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</si>
  <si>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</si>
  <si>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</si>
  <si>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</si>
  <si>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</si>
  <si>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</si>
  <si>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</si>
  <si>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</si>
  <si>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</si>
  <si>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</si>
  <si>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</si>
  <si>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</si>
  <si>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</si>
  <si>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</si>
  <si>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</si>
  <si>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</si>
  <si>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</si>
  <si>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</si>
  <si>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</si>
  <si>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</si>
  <si>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</si>
  <si>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</si>
  <si>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</si>
  <si>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</si>
  <si>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</si>
  <si>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</si>
  <si>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</si>
  <si>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</si>
  <si>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</si>
  <si>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</si>
  <si>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</si>
  <si>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</si>
  <si>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</si>
  <si>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</si>
  <si>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</si>
  <si>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</si>
  <si>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</si>
  <si>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</si>
  <si>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</si>
  <si>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</si>
  <si>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</si>
  <si>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</si>
  <si>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</si>
  <si>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</si>
  <si>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</si>
  <si>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</si>
  <si>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</si>
  <si>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</si>
  <si>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</si>
  <si>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</si>
  <si>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</si>
  <si>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</si>
  <si>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</si>
  <si>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</si>
  <si>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</si>
  <si>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</si>
  <si>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</si>
  <si>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</si>
  <si>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</si>
  <si>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</si>
  <si>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</si>
  <si>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</si>
  <si>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</si>
  <si>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</si>
  <si>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</si>
  <si>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</si>
  <si>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</si>
  <si>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</si>
  <si>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</si>
  <si>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</si>
  <si>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</si>
  <si>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</si>
  <si>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</si>
  <si>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</si>
  <si>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</si>
  <si>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</si>
  <si>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</si>
  <si>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</si>
  <si>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</si>
  <si>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</si>
  <si>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</si>
  <si>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</si>
  <si>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</si>
  <si>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</si>
  <si>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</si>
  <si>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</si>
  <si>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</si>
  <si>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</si>
  <si>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</si>
  <si>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</si>
  <si>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</si>
  <si>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</si>
  <si>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</si>
  <si>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</si>
  <si>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</si>
  <si>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</si>
  <si>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</si>
  <si>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</si>
  <si>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</si>
  <si>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</si>
  <si>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</si>
  <si>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</si>
  <si>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</si>
  <si>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</si>
  <si>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</si>
  <si>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</si>
  <si>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</si>
  <si>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</si>
  <si>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</si>
  <si>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</si>
  <si>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</si>
  <si>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</si>
  <si>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</si>
  <si>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</si>
  <si>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</si>
  <si>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</si>
  <si>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</si>
  <si>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</si>
  <si>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</si>
  <si>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</si>
  <si>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</si>
  <si>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</si>
  <si>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</si>
  <si>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</si>
  <si>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</si>
  <si>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</si>
  <si>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</si>
  <si>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</si>
  <si>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</si>
  <si>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</si>
  <si>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</si>
  <si>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</si>
  <si>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</si>
  <si>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</si>
  <si>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</si>
  <si>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</si>
  <si>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</si>
  <si>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</si>
  <si>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</si>
  <si>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</si>
  <si>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</si>
  <si>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</si>
  <si>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</si>
  <si>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</si>
  <si>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</si>
  <si>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</si>
  <si>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</si>
  <si>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</si>
  <si>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</si>
  <si>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</si>
  <si>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</si>
  <si>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</si>
  <si>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</si>
  <si>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</si>
  <si>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</si>
  <si>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</si>
  <si>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</si>
  <si>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</si>
  <si>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</si>
  <si>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</si>
  <si>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</si>
  <si>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</si>
  <si>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</si>
  <si>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</si>
  <si>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</si>
  <si>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</si>
  <si>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</si>
  <si>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</si>
  <si>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</si>
  <si>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</si>
  <si>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</si>
  <si>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</si>
  <si>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</si>
  <si>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</si>
  <si>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</si>
  <si>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</si>
  <si>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</si>
  <si>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</si>
  <si>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</si>
  <si>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</si>
  <si>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</si>
  <si>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</si>
  <si>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</si>
  <si>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</si>
  <si>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</si>
  <si>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</si>
  <si>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</si>
  <si>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</si>
  <si>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</si>
  <si>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</si>
  <si>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</si>
  <si>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</si>
  <si>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</si>
  <si>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</si>
  <si>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</si>
  <si>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</si>
  <si>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</si>
  <si>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</si>
  <si>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</si>
  <si>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</si>
  <si>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</si>
  <si>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</si>
  <si>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</si>
  <si>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</si>
  <si>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</si>
  <si>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</si>
  <si>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</si>
  <si>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</si>
  <si>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</si>
  <si>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</si>
  <si>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</si>
  <si>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</si>
  <si>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</si>
  <si>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</si>
  <si>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</si>
  <si>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</si>
  <si>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</si>
  <si>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</si>
  <si>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</si>
  <si>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</si>
  <si>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</si>
  <si>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</si>
  <si>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</si>
  <si>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</si>
  <si>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</si>
  <si>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</si>
  <si>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</si>
  <si>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</si>
  <si>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</si>
  <si>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</si>
  <si>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</si>
  <si>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</si>
  <si>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</si>
  <si>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</si>
  <si>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</si>
  <si>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</si>
  <si>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</si>
  <si>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</si>
  <si>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</si>
  <si>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</si>
  <si>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</si>
  <si>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</si>
  <si>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</si>
  <si>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</si>
  <si>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</si>
  <si>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</si>
  <si>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</si>
  <si>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</si>
  <si>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</si>
  <si>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</si>
  <si>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</si>
  <si>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</si>
  <si>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</si>
  <si>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</si>
  <si>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</si>
  <si>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</si>
  <si>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</si>
  <si>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</si>
  <si>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</si>
  <si>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</si>
  <si>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</si>
  <si>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</si>
  <si>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</si>
  <si>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</si>
  <si>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</si>
  <si>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</si>
  <si>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</si>
  <si>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</si>
  <si>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</si>
  <si>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</si>
  <si>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</si>
  <si>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</si>
  <si>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</si>
  <si>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</si>
  <si>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</si>
  <si>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</si>
  <si>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</si>
  <si>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</si>
  <si>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</si>
  <si>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</si>
  <si>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</si>
  <si>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</si>
  <si>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</si>
  <si>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</si>
  <si>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</si>
  <si>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</si>
  <si>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</si>
  <si>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</si>
  <si>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</si>
  <si>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</si>
  <si>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</si>
  <si>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</si>
  <si>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</si>
  <si>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</si>
  <si>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</si>
  <si>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</si>
  <si>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</si>
  <si>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</si>
  <si>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</si>
  <si>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</si>
  <si>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</si>
  <si>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</si>
  <si>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</si>
  <si>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</si>
  <si>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</si>
  <si>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</si>
  <si>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</si>
  <si>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</si>
  <si>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</si>
  <si>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</si>
  <si>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</si>
  <si>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</si>
  <si>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</si>
  <si>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</si>
  <si>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</si>
  <si>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</si>
  <si>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</si>
  <si>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</si>
  <si>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</si>
  <si>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</si>
  <si>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</si>
  <si>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</si>
  <si>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</si>
  <si>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</si>
  <si>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</si>
  <si>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</si>
  <si>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</si>
  <si>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</si>
  <si>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</si>
  <si>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</si>
  <si>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</si>
  <si>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</si>
  <si>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</si>
  <si>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</si>
  <si>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</si>
  <si>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</si>
  <si>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</si>
  <si>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</si>
  <si>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</si>
  <si>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</si>
  <si>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</si>
  <si>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</si>
  <si>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</si>
  <si>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</si>
  <si>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</si>
  <si>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</si>
  <si>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</si>
  <si>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</si>
  <si>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</si>
  <si>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</si>
  <si>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</si>
  <si>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</si>
  <si>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</si>
  <si>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</si>
  <si>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</si>
  <si>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</si>
  <si>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</si>
  <si>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</si>
  <si>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</si>
  <si>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</si>
  <si>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</si>
  <si>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</si>
  <si>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</si>
  <si>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</si>
  <si>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</si>
  <si>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</si>
  <si>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</si>
  <si>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</si>
  <si>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</si>
  <si>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</si>
  <si>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</si>
  <si>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</si>
  <si>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</si>
  <si>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</si>
  <si>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</si>
  <si>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</si>
  <si>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</si>
  <si>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</si>
  <si>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</si>
  <si>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</si>
  <si>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</si>
  <si>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</si>
  <si>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</si>
  <si>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</si>
  <si>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</si>
  <si>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</si>
  <si>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</si>
  <si>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</si>
  <si>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</si>
  <si>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</si>
  <si>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</si>
  <si>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</si>
  <si>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</si>
  <si>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</si>
  <si>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</si>
  <si>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</si>
  <si>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</si>
  <si>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</si>
  <si>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</si>
  <si>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</si>
  <si>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</si>
  <si>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</si>
  <si>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</si>
  <si>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</si>
  <si>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</si>
  <si>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</si>
  <si>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</si>
  <si>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</si>
  <si>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</si>
  <si>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</si>
  <si>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</si>
  <si>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</si>
  <si>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</si>
  <si>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</si>
  <si>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</si>
  <si>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</si>
  <si>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</si>
  <si>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</si>
  <si>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</si>
  <si>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</si>
  <si>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</si>
  <si>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</si>
  <si>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</si>
  <si>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</si>
  <si>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</si>
  <si>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</si>
  <si>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</si>
  <si>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</si>
  <si>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</si>
  <si>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</si>
  <si>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</si>
  <si>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</si>
  <si>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</si>
  <si>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</si>
  <si>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</si>
  <si>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</si>
  <si>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</si>
  <si>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</si>
  <si>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</si>
  <si>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</si>
  <si>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</si>
  <si>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</si>
  <si>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</si>
  <si>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</si>
  <si>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</si>
  <si>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</si>
  <si>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</si>
  <si>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</si>
  <si>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</si>
  <si>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</si>
  <si>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</si>
  <si>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</si>
  <si>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</si>
  <si>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</si>
  <si>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</si>
  <si>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</si>
  <si>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</si>
  <si>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</si>
  <si>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</si>
  <si>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</si>
  <si>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</si>
  <si>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</si>
  <si>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</si>
  <si>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</si>
  <si>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</si>
  <si>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</si>
  <si>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</si>
  <si>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</si>
  <si>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</si>
  <si>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</si>
  <si>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</si>
  <si>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</si>
  <si>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</si>
  <si>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</si>
  <si>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</si>
  <si>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</si>
  <si>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</si>
  <si>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</si>
  <si>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</si>
  <si>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</si>
  <si>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</si>
  <si>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</si>
  <si>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</si>
  <si>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</si>
  <si>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</si>
  <si>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</si>
  <si>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</si>
  <si>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</si>
  <si>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</si>
  <si>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</si>
  <si>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</si>
  <si>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</si>
  <si>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</si>
  <si>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</si>
  <si>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</si>
  <si>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</si>
  <si>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</si>
  <si>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</si>
  <si>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</si>
  <si>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</si>
  <si>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</si>
  <si>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</si>
  <si>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</si>
  <si>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</si>
  <si>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</si>
  <si>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</si>
  <si>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</si>
  <si>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</si>
  <si>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</si>
  <si>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</si>
  <si>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</si>
  <si>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</si>
  <si>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</si>
  <si>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</si>
  <si>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</si>
  <si>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</si>
  <si>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</si>
  <si>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</si>
  <si>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</si>
  <si>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</si>
  <si>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</si>
  <si>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</si>
  <si>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</si>
  <si>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</si>
  <si>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</si>
  <si>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</si>
  <si>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</si>
  <si>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</si>
  <si>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</si>
  <si>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</si>
  <si>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</si>
  <si>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</si>
  <si>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</si>
  <si>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</si>
  <si>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</si>
  <si>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</si>
  <si>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</si>
  <si>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</si>
  <si>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</si>
  <si>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</si>
  <si>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</si>
  <si>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</si>
  <si>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</si>
  <si>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</si>
  <si>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</si>
  <si>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</si>
  <si>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</si>
  <si>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</si>
  <si>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</si>
  <si>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</si>
  <si>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</si>
  <si>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</si>
  <si>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</si>
  <si>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</si>
  <si>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</si>
  <si>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</si>
  <si>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</si>
  <si>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</si>
  <si>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</si>
  <si>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</si>
  <si>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</si>
  <si>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</si>
  <si>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</si>
  <si>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</si>
  <si>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</si>
  <si>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</si>
  <si>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</si>
  <si>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</si>
  <si>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</si>
  <si>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</si>
  <si>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</si>
  <si>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</si>
  <si>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</si>
  <si>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</si>
  <si>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</si>
  <si>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</si>
  <si>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</si>
  <si>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</si>
  <si>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</si>
  <si>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</si>
  <si>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</si>
  <si>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</si>
  <si>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</si>
  <si>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</si>
  <si>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</si>
  <si>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</si>
  <si>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</si>
  <si>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</si>
  <si>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</si>
  <si>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</si>
  <si>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</si>
  <si>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</si>
  <si>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</si>
  <si>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</si>
  <si>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</si>
  <si>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</si>
  <si>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</si>
  <si>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</si>
  <si>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</si>
  <si>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</si>
  <si>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</si>
  <si>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</si>
  <si>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</si>
  <si>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</si>
  <si>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</si>
  <si>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</si>
  <si>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</si>
  <si>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</si>
  <si>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</si>
  <si>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</si>
  <si>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</si>
  <si>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</si>
  <si>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</si>
  <si>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</si>
  <si>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</si>
  <si>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</si>
  <si>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</si>
  <si>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</si>
  <si>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</si>
  <si>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</si>
  <si>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</si>
  <si>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</si>
  <si>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</si>
  <si>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</si>
  <si>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</si>
  <si>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</si>
  <si>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</si>
  <si>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</si>
  <si>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</si>
  <si>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</si>
  <si>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</si>
  <si>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</si>
  <si>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</si>
  <si>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</si>
  <si>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</si>
  <si>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</si>
  <si>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</si>
  <si>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</si>
  <si>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</si>
  <si>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</si>
  <si>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</si>
  <si>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</si>
  <si>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</si>
  <si>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</si>
  <si>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</si>
  <si>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</si>
  <si>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</si>
  <si>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</si>
  <si>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</si>
  <si>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</si>
  <si>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</si>
  <si>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</si>
  <si>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</si>
  <si>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</si>
  <si>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</si>
  <si>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</si>
  <si>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</si>
  <si>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</si>
  <si>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</si>
  <si>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</si>
  <si>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</si>
  <si>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</si>
  <si>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</si>
  <si>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</si>
  <si>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</si>
  <si>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</si>
  <si>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</si>
  <si>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</si>
  <si>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</si>
  <si>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</si>
  <si>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</si>
  <si>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</si>
  <si>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</si>
  <si>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</si>
  <si>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</si>
  <si>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</si>
  <si>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</si>
  <si>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</si>
  <si>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</si>
  <si>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</si>
  <si>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</si>
  <si>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</si>
  <si>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</si>
  <si>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</si>
  <si>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</si>
  <si>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</si>
  <si>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</si>
  <si>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</si>
  <si>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</si>
  <si>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</si>
  <si>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</si>
  <si>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</si>
  <si>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</si>
  <si>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</si>
  <si>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</si>
  <si>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</si>
  <si>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</si>
  <si>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</si>
  <si>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</si>
  <si>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</si>
  <si>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</si>
  <si>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</si>
  <si>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</si>
  <si>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</si>
  <si>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</si>
  <si>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</si>
  <si>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</si>
  <si>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</si>
  <si>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</si>
  <si>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</si>
  <si>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</si>
  <si>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</si>
  <si>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</si>
  <si>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</si>
  <si>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</si>
  <si>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</si>
  <si>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</si>
  <si>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</si>
  <si>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</si>
  <si>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</si>
  <si>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</si>
  <si>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</si>
  <si>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</si>
  <si>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</si>
  <si>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</si>
  <si>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</si>
  <si>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</si>
  <si>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</si>
  <si>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</si>
  <si>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</si>
  <si>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</si>
  <si>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</si>
  <si>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</si>
  <si>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</si>
  <si>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</si>
  <si>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</si>
  <si>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</si>
  <si>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</si>
  <si>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</si>
  <si>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</si>
  <si>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</si>
  <si>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</si>
  <si>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</si>
  <si>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</si>
  <si>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</si>
  <si>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</si>
  <si>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</si>
  <si>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</si>
  <si>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</si>
  <si>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</si>
  <si>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</si>
  <si>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</si>
  <si>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</si>
  <si>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</si>
  <si>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</si>
  <si>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</si>
  <si>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</si>
  <si>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</si>
  <si>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</si>
  <si>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</si>
  <si>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</si>
  <si>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</si>
  <si>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</si>
  <si>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</si>
  <si>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</si>
  <si>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</si>
  <si>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</si>
  <si>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</si>
  <si>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</si>
  <si>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</si>
  <si>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</si>
  <si>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</si>
  <si>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</si>
  <si>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</si>
  <si>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</si>
  <si>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</si>
  <si>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</si>
  <si>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</si>
  <si>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</si>
  <si>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</si>
  <si>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</si>
  <si>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</si>
  <si>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</si>
  <si>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</si>
  <si>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</si>
  <si>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</si>
  <si>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</si>
  <si>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</si>
  <si>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</si>
  <si>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</si>
  <si>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</si>
  <si>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</si>
  <si>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</si>
  <si>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</si>
  <si>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</si>
  <si>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</si>
  <si>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</si>
  <si>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</si>
  <si>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</si>
  <si>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</si>
  <si>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</si>
  <si>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</si>
  <si>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</si>
  <si>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</si>
  <si>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</si>
  <si>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</si>
  <si>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</si>
  <si>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</si>
  <si>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</si>
  <si>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</si>
  <si>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</si>
  <si>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</si>
  <si>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</si>
  <si>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</si>
  <si>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</si>
  <si>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</si>
  <si>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</si>
  <si>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</si>
  <si>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</si>
  <si>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</si>
  <si>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</si>
  <si>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</si>
  <si>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</si>
  <si>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</si>
  <si>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</si>
  <si>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</si>
  <si>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</si>
  <si>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</si>
  <si>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</si>
  <si>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</si>
  <si>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</si>
  <si>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</si>
  <si>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</si>
  <si>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</si>
  <si>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</si>
  <si>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</si>
  <si>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</si>
  <si>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</si>
  <si>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</si>
  <si>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</si>
  <si>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</si>
  <si>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</si>
  <si>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</si>
  <si>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</si>
  <si>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</si>
  <si>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</si>
  <si>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</si>
  <si>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</si>
  <si>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</si>
  <si>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</si>
  <si>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</si>
  <si>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</si>
  <si>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</si>
  <si>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</si>
  <si>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</si>
  <si>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</si>
  <si>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</si>
  <si>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</si>
  <si>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</si>
  <si>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</si>
  <si>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</si>
  <si>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</si>
  <si>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</si>
  <si>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</si>
  <si>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</si>
  <si>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</si>
  <si>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</si>
  <si>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</si>
  <si>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</si>
  <si>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</si>
  <si>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</si>
  <si>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</si>
  <si>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</si>
  <si>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</si>
  <si>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</si>
  <si>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</si>
  <si>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</si>
  <si>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</si>
  <si>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</si>
  <si>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</si>
  <si>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</si>
  <si>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</si>
  <si>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</si>
  <si>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</si>
  <si>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</si>
  <si>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</si>
  <si>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</si>
  <si>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</si>
  <si>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</si>
  <si>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</si>
  <si>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</si>
  <si>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</si>
  <si>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</si>
  <si>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</si>
  <si>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</si>
  <si>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</si>
  <si>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</si>
  <si>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</si>
  <si>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</si>
  <si>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</si>
  <si>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</si>
  <si>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</si>
  <si>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</si>
  <si>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</si>
  <si>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</si>
  <si>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</si>
  <si>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</si>
  <si>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</si>
  <si>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</si>
  <si>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</si>
  <si>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</si>
  <si>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</si>
  <si>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</si>
  <si>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</si>
  <si>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</si>
  <si>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</si>
  <si>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</si>
  <si>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</si>
  <si>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</si>
  <si>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</si>
  <si>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</si>
  <si>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</si>
  <si>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</si>
  <si>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</si>
  <si>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</si>
  <si>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</si>
  <si>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</si>
  <si>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</si>
  <si>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</si>
  <si>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</si>
  <si>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</si>
  <si>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</si>
  <si>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</si>
  <si>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</si>
  <si>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</si>
  <si>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</si>
  <si>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</si>
  <si>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</si>
  <si>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</si>
  <si>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</si>
  <si>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</si>
  <si>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</si>
  <si>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</si>
  <si>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</si>
  <si>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</si>
  <si>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</si>
  <si>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</si>
  <si>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</si>
  <si>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</si>
  <si>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</si>
  <si>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</si>
  <si>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</si>
  <si>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</si>
  <si>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</si>
  <si>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</si>
  <si>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</si>
  <si>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</si>
  <si>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</si>
  <si>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</si>
  <si>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</si>
  <si>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</si>
  <si>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</si>
  <si>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</si>
  <si>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</si>
  <si>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</si>
  <si>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</si>
  <si>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</si>
  <si>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</si>
  <si>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</si>
  <si>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</si>
  <si>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</si>
  <si>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</si>
  <si>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</si>
  <si>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</si>
  <si>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</si>
  <si>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</si>
  <si>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</si>
  <si>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</si>
  <si>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</si>
  <si>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</si>
  <si>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</si>
  <si>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</si>
  <si>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</si>
  <si>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</si>
  <si>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</si>
  <si>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</si>
  <si>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</si>
  <si>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</si>
  <si>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</si>
  <si>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</si>
  <si>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</si>
  <si>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</si>
  <si>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</si>
  <si>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</si>
  <si>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</si>
  <si>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</si>
  <si>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</si>
  <si>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</si>
  <si>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</si>
  <si>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</si>
  <si>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</si>
  <si>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</si>
  <si>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</si>
  <si>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</si>
  <si>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</si>
  <si>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</si>
  <si>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</si>
  <si>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</si>
  <si>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</si>
  <si>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</si>
  <si>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</si>
  <si>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</si>
  <si>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</si>
  <si>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</si>
  <si>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</si>
  <si>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</si>
  <si>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</si>
  <si>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</si>
  <si>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</si>
  <si>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</si>
  <si>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</si>
  <si>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</si>
  <si>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</si>
  <si>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</si>
  <si>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</si>
  <si>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</si>
  <si>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</si>
  <si>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</si>
  <si>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</si>
  <si>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</si>
  <si>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</si>
  <si>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</si>
  <si>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</si>
  <si>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</si>
  <si>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</si>
  <si>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</si>
  <si>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</si>
  <si>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</si>
  <si>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</si>
  <si>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</si>
  <si>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</si>
  <si>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</si>
  <si>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</si>
  <si>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</si>
  <si>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</si>
  <si>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</si>
  <si>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</si>
  <si>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</si>
  <si>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</si>
  <si>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</si>
  <si>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</si>
  <si>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</si>
  <si>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</si>
  <si>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</si>
  <si>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</si>
  <si>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</si>
  <si>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</si>
  <si>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</si>
  <si>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</si>
  <si>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</si>
  <si>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</si>
  <si>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</si>
  <si>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</si>
  <si>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</si>
  <si>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</si>
  <si>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</si>
  <si>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</si>
  <si>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</si>
  <si>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</si>
  <si>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</si>
  <si>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</si>
  <si>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</si>
  <si>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</si>
  <si>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</si>
  <si>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</si>
  <si>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</si>
  <si>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</si>
  <si>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</si>
  <si>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</si>
  <si>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</si>
  <si>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</si>
  <si>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</si>
  <si>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</si>
  <si>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</si>
  <si>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</si>
  <si>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</si>
  <si>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</si>
  <si>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</si>
  <si>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</si>
  <si>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</si>
  <si>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</si>
  <si>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</si>
  <si>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</si>
  <si>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</si>
  <si>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</si>
  <si>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</si>
  <si>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</si>
  <si>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</si>
  <si>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</si>
  <si>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</si>
  <si>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</si>
  <si>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</si>
  <si>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</si>
  <si>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</si>
  <si>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</si>
  <si>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</si>
  <si>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</si>
  <si>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</si>
  <si>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</si>
  <si>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</si>
  <si>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</si>
  <si>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</si>
  <si>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</si>
  <si>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</si>
  <si>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</si>
  <si>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</si>
  <si>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</si>
  <si>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</si>
  <si>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</si>
  <si>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</si>
  <si>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</si>
  <si>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</si>
  <si>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</si>
  <si>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</si>
  <si>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</si>
  <si>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</si>
  <si>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</si>
  <si>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</si>
  <si>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</si>
  <si>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</si>
  <si>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</si>
  <si>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</si>
  <si>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</si>
  <si>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</si>
  <si>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</si>
  <si>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</si>
  <si>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</si>
  <si>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</si>
  <si>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</si>
  <si>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</si>
  <si>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</si>
  <si>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</si>
  <si>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</si>
  <si>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</si>
  <si>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</si>
  <si>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</si>
  <si>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</si>
  <si>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</si>
  <si>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</si>
  <si>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</si>
  <si>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</si>
  <si>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</si>
  <si>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</si>
  <si>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</si>
  <si>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</si>
  <si>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</si>
  <si>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</si>
  <si>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</si>
  <si>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</si>
  <si>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</si>
  <si>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</si>
  <si>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</si>
  <si>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</si>
  <si>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</si>
  <si>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</si>
  <si>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</si>
  <si>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</si>
  <si>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</si>
  <si>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</si>
  <si>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</si>
  <si>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</si>
  <si>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</si>
  <si>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</si>
  <si>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</si>
  <si>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</si>
  <si>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</si>
  <si>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</si>
  <si>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</si>
  <si>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</si>
  <si>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</si>
  <si>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</si>
  <si>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</si>
  <si>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</si>
  <si>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</si>
  <si>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</si>
  <si>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</si>
  <si>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</si>
  <si>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</si>
  <si>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</si>
  <si>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</si>
  <si>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</si>
  <si>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</si>
  <si>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</si>
  <si>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</si>
  <si>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</si>
  <si>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</si>
  <si>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</si>
  <si>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</si>
  <si>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</si>
  <si>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</si>
  <si>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</si>
  <si>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</si>
  <si>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</si>
  <si>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</si>
  <si>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</si>
  <si>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</si>
  <si>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</si>
  <si>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</si>
  <si>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</si>
  <si>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</si>
  <si>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</si>
  <si>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</si>
  <si>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</si>
  <si>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</si>
  <si>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</si>
  <si>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</si>
  <si>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</si>
  <si>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</si>
  <si>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</si>
  <si>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</si>
  <si>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</si>
  <si>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</si>
  <si>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</si>
  <si>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</si>
  <si>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</si>
  <si>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</si>
  <si>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</si>
  <si>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</si>
  <si>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</si>
  <si>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</si>
  <si>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</si>
  <si>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</si>
  <si>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</si>
  <si>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</si>
  <si>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</si>
  <si>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</si>
  <si>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</si>
  <si>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</si>
  <si>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</si>
  <si>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</si>
  <si>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</si>
  <si>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</si>
  <si>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</si>
  <si>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</si>
  <si>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</si>
  <si>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</si>
  <si>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</si>
  <si>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</si>
  <si>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</si>
  <si>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</si>
  <si>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</si>
  <si>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</si>
  <si>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</si>
  <si>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</si>
  <si>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</si>
  <si>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</si>
  <si>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</si>
  <si>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</si>
  <si>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</si>
  <si>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</si>
  <si>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</si>
  <si>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</si>
  <si>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</si>
  <si>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</si>
  <si>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</si>
  <si>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</si>
  <si>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</si>
  <si>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</si>
  <si>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</si>
  <si>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</si>
  <si>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</si>
  <si>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</si>
  <si>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</si>
  <si>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</si>
  <si>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</si>
  <si>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</si>
  <si>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</si>
  <si>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</si>
  <si>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</si>
  <si>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</si>
  <si>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</si>
  <si>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</si>
  <si>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</si>
  <si>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</si>
  <si>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</si>
  <si>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</si>
  <si>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</si>
  <si>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</si>
  <si>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</si>
  <si>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</si>
  <si>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</si>
  <si>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</si>
  <si>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</si>
  <si>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</si>
  <si>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</si>
  <si>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</si>
  <si>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</si>
  <si>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</si>
  <si>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</si>
  <si>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</si>
  <si>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</si>
  <si>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</si>
  <si>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</si>
  <si>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</si>
  <si>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</si>
  <si>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</si>
  <si>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</si>
  <si>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</si>
  <si>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</si>
  <si>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</si>
  <si>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</si>
  <si>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</si>
  <si>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</si>
  <si>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</si>
  <si>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</si>
  <si>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</si>
  <si>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</si>
  <si>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</si>
  <si>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</si>
  <si>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</si>
  <si>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</si>
  <si>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</si>
  <si>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</si>
  <si>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</si>
  <si>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</si>
  <si>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</si>
  <si>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</si>
  <si>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</si>
  <si>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</si>
  <si>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</si>
  <si>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</si>
  <si>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</si>
  <si>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</si>
  <si>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</si>
  <si>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</si>
  <si>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</si>
  <si>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</si>
  <si>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</si>
  <si>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</si>
  <si>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</si>
  <si>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</si>
  <si>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</si>
  <si>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</si>
  <si>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</si>
  <si>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</si>
  <si>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</si>
  <si>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</si>
  <si>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</si>
  <si>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</si>
  <si>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</si>
  <si>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</si>
  <si>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</si>
  <si>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</si>
  <si>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</si>
  <si>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</si>
  <si>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</si>
  <si>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</si>
  <si>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</si>
  <si>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</si>
  <si>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</si>
  <si>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</si>
  <si>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</si>
  <si>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</si>
  <si>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</si>
  <si>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</si>
  <si>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</si>
  <si>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</si>
  <si>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</si>
  <si>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</si>
  <si>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</si>
  <si>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</si>
  <si>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</si>
  <si>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</si>
  <si>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</si>
  <si>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</si>
  <si>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</si>
  <si>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</si>
  <si>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</si>
  <si>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</si>
  <si>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</si>
  <si>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</si>
  <si>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</si>
  <si>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</si>
  <si>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</si>
  <si>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</si>
  <si>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</si>
  <si>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</si>
  <si>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</si>
  <si>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</si>
  <si>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</si>
  <si>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</si>
  <si>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</si>
  <si>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</si>
  <si>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</si>
  <si>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</si>
  <si>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</si>
  <si>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</si>
  <si>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</si>
  <si>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</si>
  <si>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</si>
  <si>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</si>
  <si>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</si>
  <si>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</si>
  <si>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</si>
  <si>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</si>
  <si>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</si>
  <si>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</si>
  <si>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</si>
  <si>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</si>
  <si>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</si>
  <si>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</si>
  <si>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</si>
  <si>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</si>
  <si>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</si>
  <si>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</si>
  <si>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</si>
  <si>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</si>
  <si>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</si>
  <si>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</si>
  <si>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</si>
  <si>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</si>
  <si>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</si>
  <si>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</si>
  <si>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</si>
  <si>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</si>
  <si>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</si>
  <si>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</si>
  <si>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</si>
  <si>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</si>
  <si>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</si>
  <si>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</si>
  <si>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</si>
  <si>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</si>
  <si>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</si>
  <si>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</si>
  <si>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</si>
  <si>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</si>
  <si>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</si>
  <si>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</si>
  <si>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</si>
  <si>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</si>
  <si>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</si>
  <si>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</si>
  <si>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</si>
  <si>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</si>
  <si>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</si>
  <si>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</si>
  <si>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</si>
  <si>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</si>
  <si>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</si>
  <si>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</si>
  <si>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</si>
  <si>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</si>
  <si>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</si>
  <si>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</si>
  <si>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</si>
  <si>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</si>
  <si>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</si>
  <si>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</si>
  <si>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</si>
  <si>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</si>
  <si>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</si>
  <si>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</si>
  <si>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</si>
  <si>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</si>
  <si>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</si>
  <si>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</si>
  <si>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</si>
  <si>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</si>
  <si>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</si>
  <si>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</si>
  <si>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</si>
  <si>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</si>
  <si>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</si>
  <si>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</si>
  <si>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</si>
  <si>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</si>
  <si>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</si>
  <si>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</si>
  <si>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</si>
  <si>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</si>
  <si>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</si>
  <si>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</si>
  <si>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</si>
  <si>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</si>
  <si>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</si>
  <si>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</si>
  <si>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</si>
  <si>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</si>
  <si>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</si>
  <si>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</si>
  <si>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</si>
  <si>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</si>
  <si>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</si>
  <si>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</si>
  <si>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</si>
  <si>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</si>
  <si>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</si>
  <si>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</si>
  <si>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</si>
  <si>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</si>
  <si>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</si>
  <si>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</si>
  <si>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</si>
  <si>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</si>
  <si>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</si>
  <si>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</si>
  <si>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</si>
  <si>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</si>
  <si>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</si>
  <si>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</si>
  <si>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</si>
  <si>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</si>
  <si>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</si>
  <si>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</si>
  <si>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</si>
  <si>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</si>
  <si>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</si>
  <si>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</si>
  <si>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</si>
  <si>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</si>
  <si>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</si>
  <si>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</si>
  <si>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</si>
  <si>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</si>
  <si>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</si>
  <si>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</si>
  <si>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</si>
  <si>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</si>
  <si>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</si>
  <si>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</si>
  <si>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</si>
  <si>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</si>
  <si>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</si>
  <si>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</si>
  <si>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</si>
  <si>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</si>
  <si>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</si>
  <si>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</si>
  <si>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</si>
  <si>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</si>
  <si>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</si>
  <si>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</si>
  <si>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</si>
  <si>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</si>
  <si>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</si>
  <si>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</si>
  <si>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</si>
  <si>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</si>
  <si>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</si>
  <si>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</si>
  <si>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</si>
  <si>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</si>
  <si>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</si>
  <si>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</si>
  <si>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</si>
  <si>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</si>
  <si>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</si>
  <si>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</si>
  <si>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</si>
  <si>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</si>
  <si>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</si>
  <si>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</si>
  <si>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</si>
  <si>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</si>
  <si>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</si>
  <si>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</si>
  <si>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</si>
  <si>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</si>
  <si>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</si>
  <si>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</si>
  <si>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</si>
  <si>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</si>
  <si>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</si>
  <si>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</si>
  <si>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</si>
  <si>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</si>
  <si>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</si>
  <si>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</si>
  <si>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</si>
  <si>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</si>
  <si>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</si>
  <si>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</si>
  <si>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</si>
  <si>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</si>
  <si>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</si>
  <si>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</si>
  <si>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</si>
  <si>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</si>
  <si>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</si>
  <si>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</si>
  <si>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</si>
  <si>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</si>
  <si>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</si>
  <si>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</si>
  <si>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</si>
  <si>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</si>
  <si>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</si>
  <si>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</si>
  <si>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</si>
  <si>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</si>
  <si>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</si>
  <si>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</si>
  <si>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</si>
  <si>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</si>
  <si>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</si>
  <si>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</si>
  <si>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</si>
  <si>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</si>
  <si>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</si>
  <si>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</si>
  <si>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</si>
  <si>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</si>
  <si>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</si>
  <si>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</si>
  <si>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</si>
  <si>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</si>
  <si>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</si>
  <si>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</si>
  <si>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</si>
  <si>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</si>
  <si>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</si>
  <si>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</si>
  <si>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</si>
  <si>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</si>
  <si>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</si>
  <si>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</si>
  <si>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</si>
  <si>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</si>
  <si>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</si>
  <si>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</si>
  <si>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</si>
  <si>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</si>
  <si>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</si>
  <si>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</si>
  <si>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</si>
  <si>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</si>
  <si>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</si>
  <si>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</si>
  <si>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</si>
  <si>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</si>
  <si>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</si>
  <si>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</si>
  <si>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</si>
  <si>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</si>
  <si>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</si>
  <si>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</si>
  <si>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</si>
  <si>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</si>
  <si>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</si>
  <si>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</si>
  <si>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</si>
  <si>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</si>
  <si>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</si>
  <si>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</si>
  <si>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</si>
  <si>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</si>
  <si>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</si>
  <si>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</si>
  <si>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</si>
  <si>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</si>
  <si>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</si>
  <si>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</si>
  <si>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</si>
  <si>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</si>
  <si>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</si>
  <si>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</si>
  <si>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</si>
  <si>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</si>
  <si>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</si>
  <si>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</si>
  <si>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</si>
  <si>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</si>
  <si>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</si>
  <si>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</si>
  <si>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</si>
  <si>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</si>
  <si>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</si>
  <si>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</si>
  <si>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</si>
  <si>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</si>
  <si>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</si>
  <si>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</si>
  <si>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</si>
  <si>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</si>
  <si>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</si>
  <si>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</si>
  <si>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</si>
  <si>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</si>
  <si>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</si>
  <si>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</si>
  <si>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</si>
  <si>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</si>
  <si>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</si>
  <si>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</si>
  <si>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</si>
  <si>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</si>
  <si>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</si>
  <si>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</si>
  <si>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</si>
  <si>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</si>
  <si>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</si>
  <si>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</si>
  <si>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</si>
  <si>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</si>
  <si>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</si>
  <si>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</si>
  <si>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</si>
  <si>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</si>
  <si>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</si>
  <si>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</si>
  <si>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</si>
  <si>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</si>
  <si>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</si>
  <si>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</si>
  <si>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</si>
  <si>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</si>
  <si>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</si>
  <si>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</si>
  <si>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</si>
  <si>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</si>
  <si>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</si>
  <si>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</si>
  <si>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</si>
  <si>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</si>
  <si>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</si>
  <si>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</si>
  <si>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</si>
  <si>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</si>
  <si>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</si>
  <si>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</si>
  <si>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</si>
  <si>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</si>
  <si>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</si>
  <si>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</si>
  <si>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</si>
  <si>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</si>
  <si>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</si>
  <si>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</si>
  <si>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</si>
  <si>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</si>
  <si>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</si>
  <si>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</si>
  <si>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</si>
  <si>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</si>
  <si>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</si>
  <si>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</si>
  <si>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</si>
  <si>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</si>
  <si>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</si>
  <si>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</si>
  <si>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</si>
  <si>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</si>
  <si>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</si>
  <si>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</si>
  <si>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</si>
  <si>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</si>
  <si>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</si>
  <si>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</si>
  <si>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</si>
  <si>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</si>
  <si>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</si>
  <si>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</si>
  <si>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</si>
  <si>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</si>
  <si>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</si>
  <si>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</si>
  <si>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</si>
  <si>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</si>
  <si>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</si>
  <si>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</si>
  <si>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</si>
  <si>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</si>
  <si>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</si>
  <si>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</si>
  <si>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</si>
  <si>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</si>
  <si>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</si>
  <si>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</si>
  <si>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</si>
  <si>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</si>
  <si>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</si>
  <si>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</si>
  <si>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</si>
  <si>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</si>
  <si>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</si>
  <si>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</si>
  <si>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</si>
  <si>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</si>
  <si>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</si>
  <si>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</si>
  <si>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</si>
  <si>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</si>
  <si>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</si>
  <si>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</si>
  <si>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</si>
  <si>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</si>
  <si>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</si>
  <si>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</si>
  <si>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</si>
  <si>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</si>
  <si>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</si>
  <si>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</si>
  <si>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</si>
  <si>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</si>
  <si>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</si>
  <si>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</si>
  <si>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</si>
  <si>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</si>
  <si>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</si>
  <si>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</si>
  <si>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</si>
  <si>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</si>
  <si>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</si>
  <si>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</si>
  <si>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</si>
  <si>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</si>
  <si>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</si>
  <si>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</si>
  <si>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</si>
  <si>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</si>
  <si>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</si>
  <si>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</si>
  <si>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</si>
  <si>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</si>
  <si>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</si>
  <si>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</si>
  <si>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</si>
  <si>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</si>
  <si>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</si>
  <si>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</si>
  <si>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</si>
  <si>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</si>
  <si>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</si>
  <si>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</si>
  <si>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</si>
  <si>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</si>
  <si>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</si>
  <si>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</si>
  <si>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</si>
  <si>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</si>
  <si>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</si>
  <si>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</si>
  <si>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</si>
  <si>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</si>
  <si>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</si>
  <si>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</si>
  <si>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</si>
  <si>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</si>
  <si>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</si>
  <si>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</si>
  <si>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</si>
  <si>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</si>
  <si>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</si>
  <si>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</si>
  <si>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</si>
  <si>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</si>
  <si>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</si>
  <si>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</si>
  <si>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</si>
  <si>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</si>
  <si>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</si>
  <si>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</si>
  <si>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</si>
  <si>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</si>
  <si>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</si>
  <si>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</si>
  <si>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</si>
  <si>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</si>
  <si>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</si>
  <si>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</si>
  <si>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</si>
  <si>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</si>
  <si>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</si>
  <si>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</si>
  <si>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</si>
  <si>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</si>
  <si>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</si>
  <si>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</si>
  <si>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</si>
  <si>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</si>
  <si>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</si>
  <si>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</si>
  <si>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</si>
  <si>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</si>
  <si>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</si>
  <si>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</si>
  <si>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</si>
  <si>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</si>
  <si>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</si>
  <si>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</si>
  <si>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</si>
  <si>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</si>
  <si>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</si>
  <si>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</si>
  <si>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</si>
  <si>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</si>
  <si>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</si>
  <si>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</si>
  <si>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</si>
  <si>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</si>
  <si>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</si>
  <si>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</si>
  <si>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</si>
  <si>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</si>
  <si>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</si>
  <si>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</si>
  <si>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</si>
  <si>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</si>
  <si>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</si>
  <si>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</si>
  <si>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</si>
  <si>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</si>
  <si>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</si>
  <si>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</si>
  <si>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</si>
  <si>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</si>
  <si>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</si>
  <si>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</si>
  <si>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</si>
  <si>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</si>
  <si>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</si>
  <si>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</si>
  <si>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</si>
  <si>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</si>
  <si>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</si>
  <si>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</si>
  <si>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</si>
  <si>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</si>
  <si>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</si>
  <si>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</si>
  <si>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</si>
  <si>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</si>
  <si>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</si>
  <si>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</si>
  <si>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</si>
  <si>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</si>
  <si>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</si>
  <si>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</si>
  <si>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</si>
  <si>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</si>
  <si>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</si>
  <si>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</si>
  <si>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</si>
  <si>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</si>
  <si>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</si>
  <si>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</si>
  <si>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</si>
  <si>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</si>
  <si>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</si>
  <si>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</si>
  <si>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</si>
  <si>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</si>
  <si>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</si>
  <si>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</si>
  <si>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</si>
  <si>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</si>
  <si>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</si>
  <si>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</si>
  <si>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</si>
  <si>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</si>
  <si>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</si>
  <si>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</si>
  <si>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</si>
  <si>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</si>
  <si>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</si>
  <si>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</si>
  <si>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</si>
  <si>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</si>
  <si>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</si>
  <si>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</si>
  <si>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</si>
  <si>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</si>
  <si>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</si>
  <si>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</si>
  <si>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</si>
  <si>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</si>
  <si>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</si>
  <si>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</si>
  <si>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</si>
  <si>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</si>
  <si>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</si>
  <si>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</si>
  <si>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</si>
  <si>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</si>
  <si>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</si>
  <si>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</si>
  <si>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</si>
  <si>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</si>
  <si>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</si>
  <si>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</si>
  <si>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</si>
  <si>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</si>
  <si>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</si>
  <si>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</si>
  <si>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</si>
  <si>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</si>
  <si>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</si>
  <si>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</si>
  <si>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</si>
  <si>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</si>
  <si>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</si>
  <si>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</si>
  <si>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</si>
  <si>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</si>
  <si>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</si>
  <si>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</si>
  <si>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</si>
  <si>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</si>
  <si>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</si>
  <si>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</si>
  <si>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</si>
  <si>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</si>
  <si>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</si>
  <si>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</si>
  <si>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</si>
  <si>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</si>
  <si>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</si>
  <si>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</si>
  <si>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</si>
  <si>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</si>
  <si>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</si>
  <si>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</si>
  <si>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</si>
  <si>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</si>
  <si>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</si>
  <si>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</si>
  <si>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</si>
  <si>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</si>
  <si>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</si>
  <si>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</si>
  <si>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</si>
  <si>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</si>
  <si>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</si>
  <si>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</si>
  <si>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</si>
  <si>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</si>
  <si>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</si>
  <si>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</si>
  <si>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</si>
  <si>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</si>
  <si>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</si>
  <si>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</si>
  <si>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</si>
  <si>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</si>
  <si>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</si>
  <si>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</si>
  <si>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</si>
  <si>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</si>
  <si>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</si>
  <si>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</si>
  <si>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</si>
  <si>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</si>
  <si>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</si>
  <si>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</si>
  <si>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</si>
  <si>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</si>
  <si>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</si>
  <si>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</si>
  <si>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</si>
  <si>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</si>
  <si>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</si>
  <si>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</si>
  <si>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</si>
  <si>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</si>
  <si>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</si>
  <si>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</si>
  <si>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</si>
  <si>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</si>
  <si>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</si>
  <si>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</si>
  <si>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</si>
  <si>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</si>
  <si>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</si>
  <si>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</si>
  <si>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</si>
  <si>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</si>
  <si>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</si>
  <si>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</si>
  <si>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</si>
  <si>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</si>
  <si>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</si>
  <si>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</si>
  <si>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</si>
  <si>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</si>
  <si>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</si>
  <si>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</si>
  <si>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</si>
  <si>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</si>
  <si>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</si>
  <si>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</si>
  <si>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</si>
  <si>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</si>
  <si>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</si>
  <si>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</si>
  <si>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</si>
  <si>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</si>
  <si>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</si>
  <si>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</si>
  <si>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</si>
  <si>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</si>
  <si>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</si>
  <si>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</si>
  <si>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</si>
  <si>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</si>
  <si>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</si>
  <si>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</si>
  <si>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</si>
  <si>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</si>
  <si>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</si>
  <si>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</si>
  <si>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</si>
  <si>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</si>
  <si>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</si>
  <si>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</si>
  <si>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</si>
  <si>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</si>
  <si>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</si>
  <si>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</si>
  <si>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</si>
  <si>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</si>
  <si>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</si>
  <si>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</si>
  <si>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</si>
  <si>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</si>
  <si>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</si>
  <si>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</si>
  <si>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</si>
  <si>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</si>
  <si>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</si>
  <si>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</si>
  <si>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</si>
  <si>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</si>
  <si>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</si>
  <si>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</si>
  <si>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</si>
  <si>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</si>
  <si>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</si>
  <si>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</si>
  <si>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</si>
  <si>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</si>
  <si>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</si>
  <si>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</si>
  <si>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</si>
  <si>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</si>
  <si>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</si>
  <si>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</si>
  <si>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</si>
  <si>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</si>
  <si>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</si>
  <si>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</si>
  <si>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</si>
  <si>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</si>
  <si>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</si>
  <si>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</si>
  <si>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</si>
  <si>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</si>
  <si>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</si>
  <si>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</si>
  <si>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</si>
  <si>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</si>
  <si>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</si>
  <si>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</si>
  <si>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</si>
  <si>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</si>
  <si>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</si>
  <si>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</si>
  <si>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</si>
  <si>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</si>
  <si>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</si>
  <si>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</si>
  <si>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</si>
  <si>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</si>
  <si>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</si>
  <si>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</si>
  <si>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</si>
  <si>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</si>
  <si>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</si>
  <si>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</si>
  <si>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</si>
  <si>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</si>
  <si>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</si>
  <si>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</si>
  <si>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</si>
  <si>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</si>
  <si>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</si>
  <si>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</si>
  <si>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</si>
  <si>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</si>
  <si>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</si>
  <si>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</si>
  <si>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</si>
  <si>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</si>
  <si>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</si>
  <si>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</si>
  <si>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</si>
  <si>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</si>
  <si>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</si>
  <si>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</si>
  <si>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</si>
  <si>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</si>
  <si>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</si>
  <si>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</si>
  <si>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</si>
  <si>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</si>
  <si>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</si>
  <si>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</si>
  <si>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</si>
  <si>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</si>
  <si>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</si>
  <si>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</si>
  <si>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</si>
  <si>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</si>
  <si>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</si>
  <si>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</si>
  <si>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</si>
  <si>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</si>
  <si>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</si>
  <si>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</si>
  <si>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</si>
  <si>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</si>
  <si>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</si>
  <si>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</si>
  <si>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</si>
  <si>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</si>
  <si>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</si>
  <si>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</si>
  <si>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</si>
  <si>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</si>
  <si>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</si>
  <si>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</si>
  <si>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</si>
  <si>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</si>
  <si>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</si>
  <si>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</si>
  <si>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</si>
  <si>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</si>
  <si>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</si>
  <si>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</si>
  <si>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</si>
  <si>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</si>
  <si>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</si>
  <si>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</si>
  <si>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</si>
  <si>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</si>
  <si>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</si>
  <si>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</si>
  <si>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</si>
  <si>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</si>
  <si>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</si>
  <si>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</si>
  <si>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</si>
  <si>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</si>
  <si>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</si>
  <si>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</si>
  <si>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</si>
  <si>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</si>
  <si>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</si>
  <si>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</si>
  <si>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</si>
  <si>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</si>
  <si>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</si>
  <si>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</si>
  <si>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</si>
  <si>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</si>
  <si>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</si>
  <si>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</si>
  <si>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</si>
  <si>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</si>
  <si>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</si>
  <si>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</si>
  <si>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</si>
  <si>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</si>
  <si>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</si>
  <si>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</si>
  <si>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</si>
  <si>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</si>
  <si>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</si>
  <si>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</si>
  <si>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</si>
  <si>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</si>
  <si>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</si>
  <si>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</si>
  <si>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</si>
  <si>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</si>
  <si>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</si>
  <si>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</si>
  <si>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</si>
  <si>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</si>
  <si>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</si>
  <si>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</si>
  <si>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</si>
  <si>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</si>
  <si>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</si>
  <si>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</si>
  <si>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</si>
  <si>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</si>
  <si>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</si>
  <si>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</si>
  <si>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</si>
  <si>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</si>
  <si>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</si>
  <si>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</si>
  <si>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</si>
  <si>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</si>
  <si>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</si>
  <si>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</si>
  <si>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</si>
  <si>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</si>
  <si>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</si>
  <si>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</si>
  <si>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</si>
  <si>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</si>
  <si>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</si>
  <si>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</si>
  <si>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</si>
  <si>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</si>
  <si>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</si>
  <si>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</si>
  <si>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</si>
  <si>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</si>
  <si>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</si>
  <si>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</si>
  <si>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</si>
  <si>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</si>
  <si>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</si>
  <si>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</si>
  <si>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</si>
  <si>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</si>
  <si>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</si>
  <si>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</si>
  <si>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</si>
  <si>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</si>
  <si>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</si>
  <si>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</si>
  <si>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</si>
  <si>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</si>
  <si>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</si>
  <si>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</si>
  <si>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</si>
  <si>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</si>
  <si>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</si>
  <si>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</si>
  <si>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</si>
  <si>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</si>
  <si>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</si>
  <si>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</si>
  <si>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</si>
  <si>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</si>
  <si>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</si>
  <si>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</si>
  <si>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</si>
  <si>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</si>
  <si>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</si>
  <si>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</si>
  <si>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</si>
  <si>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</si>
  <si>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</si>
  <si>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</si>
  <si>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</si>
  <si>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</si>
  <si>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</si>
  <si>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</si>
  <si>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</si>
  <si>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</si>
  <si>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</si>
  <si>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</si>
  <si>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</si>
  <si>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</si>
  <si>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</si>
  <si>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</si>
  <si>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</si>
  <si>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</si>
  <si>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</si>
  <si>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</si>
  <si>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</si>
  <si>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</si>
  <si>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</si>
  <si>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</si>
  <si>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</si>
  <si>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</si>
  <si>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</si>
  <si>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</si>
  <si>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</si>
  <si>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</si>
  <si>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</si>
  <si>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</si>
  <si>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</si>
  <si>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</si>
  <si>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</si>
  <si>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</si>
  <si>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</si>
  <si>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</si>
  <si>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</si>
  <si>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</si>
  <si>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</si>
  <si>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</si>
  <si>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</si>
  <si>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</si>
  <si>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</si>
  <si>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</si>
  <si>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</si>
  <si>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</si>
  <si>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</si>
  <si>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</si>
  <si>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</si>
  <si>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</si>
  <si>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</si>
  <si>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</si>
  <si>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</si>
  <si>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</si>
  <si>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</si>
  <si>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</si>
  <si>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</si>
  <si>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</si>
  <si>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</si>
  <si>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</si>
  <si>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</si>
  <si>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</si>
  <si>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</si>
  <si>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</si>
  <si>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</si>
  <si>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</si>
  <si>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</si>
  <si>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</si>
  <si>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</si>
  <si>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</si>
  <si>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</si>
  <si>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</si>
  <si>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</si>
  <si>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</si>
  <si>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</si>
  <si>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</si>
  <si>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</si>
  <si>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</si>
  <si>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</si>
  <si>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</si>
  <si>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</si>
  <si>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</si>
  <si>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</si>
  <si>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</si>
  <si>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</si>
  <si>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</si>
  <si>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</si>
  <si>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</si>
  <si>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</si>
  <si>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</si>
  <si>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</si>
  <si>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</si>
  <si>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</si>
  <si>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</si>
  <si>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</si>
  <si>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</si>
  <si>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</si>
  <si>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</si>
  <si>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</si>
  <si>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</si>
  <si>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</si>
  <si>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</si>
  <si>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</si>
  <si>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</si>
  <si>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</si>
  <si>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</si>
  <si>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</si>
  <si>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</si>
  <si>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</si>
  <si>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</si>
  <si>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</si>
  <si>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</si>
  <si>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</si>
  <si>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</si>
  <si>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</si>
  <si>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</si>
  <si>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</si>
  <si>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</si>
  <si>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</si>
  <si>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</si>
  <si>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</si>
  <si>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</si>
  <si>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</si>
  <si>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</si>
  <si>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</si>
  <si>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</si>
  <si>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</si>
  <si>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</si>
  <si>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</si>
  <si>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</si>
  <si>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</si>
  <si>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</si>
  <si>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</si>
  <si>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</si>
  <si>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</si>
  <si>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</si>
  <si>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</si>
  <si>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</si>
  <si>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</si>
  <si>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</si>
  <si>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</si>
  <si>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</si>
  <si>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</si>
  <si>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</si>
  <si>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</si>
  <si>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</si>
  <si>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</si>
  <si>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</si>
  <si>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</si>
  <si>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</si>
  <si>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</si>
  <si>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</si>
  <si>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</si>
  <si>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</si>
  <si>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</si>
  <si>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</si>
  <si>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</si>
  <si>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</si>
  <si>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</si>
  <si>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</si>
  <si>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</si>
  <si>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</si>
  <si>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</si>
  <si>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</si>
  <si>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</si>
  <si>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</si>
  <si>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</si>
  <si>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</si>
  <si>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</si>
  <si>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</si>
  <si>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</si>
  <si>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</si>
  <si>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</si>
  <si>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</si>
  <si>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</si>
  <si>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</si>
  <si>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</si>
  <si>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</si>
  <si>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</si>
  <si>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</si>
  <si>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</si>
  <si>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</si>
  <si>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</si>
  <si>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</si>
  <si>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</si>
  <si>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</si>
  <si>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</si>
  <si>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</si>
  <si>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</si>
  <si>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</si>
  <si>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</si>
  <si>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</si>
  <si>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</si>
  <si>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</si>
  <si>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</si>
  <si>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</si>
  <si>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</si>
  <si>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</si>
  <si>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</si>
  <si>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</si>
  <si>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</si>
  <si>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</si>
  <si>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</si>
  <si>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</si>
  <si>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</si>
  <si>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</si>
  <si>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</si>
  <si>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</si>
  <si>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</si>
  <si>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</si>
  <si>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</si>
  <si>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</si>
  <si>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</si>
  <si>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</si>
  <si>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</si>
  <si>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</si>
  <si>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</si>
  <si>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</si>
  <si>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</si>
  <si>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</si>
  <si>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</si>
  <si>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</si>
  <si>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</si>
  <si>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</si>
  <si>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</si>
  <si>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</si>
  <si>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</si>
  <si>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</si>
  <si>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</si>
  <si>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</si>
  <si>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</si>
  <si>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</si>
  <si>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</si>
  <si>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</si>
  <si>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</si>
  <si>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</si>
  <si>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</si>
  <si>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</si>
  <si>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</si>
  <si>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</si>
  <si>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</si>
  <si>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</si>
  <si>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</si>
  <si>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</si>
  <si>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</si>
  <si>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</si>
  <si>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</si>
  <si>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</si>
  <si>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</si>
  <si>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</si>
  <si>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</si>
  <si>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</si>
  <si>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</si>
  <si>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</si>
  <si>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</si>
  <si>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</si>
  <si>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</si>
  <si>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</si>
  <si>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</si>
  <si>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</si>
  <si>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</si>
  <si>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</si>
  <si>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</si>
  <si>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</si>
  <si>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</si>
  <si>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</si>
  <si>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</si>
  <si>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</si>
  <si>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</si>
  <si>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</si>
  <si>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</si>
  <si>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</si>
  <si>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</si>
  <si>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</si>
  <si>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</si>
  <si>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</si>
  <si>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</si>
  <si>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</si>
  <si>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</si>
  <si>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</si>
  <si>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</si>
  <si>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</si>
  <si>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</si>
  <si>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</si>
  <si>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</si>
  <si>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</si>
  <si>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</si>
  <si>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</si>
  <si>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</si>
  <si>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</si>
  <si>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</si>
  <si>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</si>
  <si>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</si>
  <si>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</si>
  <si>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</si>
  <si>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</si>
  <si>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</si>
  <si>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</si>
  <si>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</si>
  <si>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</si>
  <si>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</si>
  <si>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</si>
  <si>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</si>
  <si>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</si>
  <si>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</si>
  <si>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</si>
  <si>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</si>
  <si>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</si>
  <si>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</si>
  <si>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</si>
  <si>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</si>
  <si>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</si>
  <si>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</si>
  <si>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</si>
  <si>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</si>
  <si>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</si>
  <si>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</si>
  <si>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</si>
  <si>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</si>
  <si>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</si>
  <si>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</si>
  <si>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</si>
  <si>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</si>
  <si>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</si>
  <si>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</si>
  <si>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</si>
  <si>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</si>
  <si>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</si>
  <si>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</si>
  <si>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</si>
  <si>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</si>
  <si>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</si>
  <si>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</si>
  <si>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</si>
  <si>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</si>
  <si>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</si>
  <si>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</si>
  <si>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</si>
  <si>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</si>
  <si>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</si>
  <si>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</si>
  <si>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</si>
  <si>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</si>
  <si>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</si>
  <si>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</si>
  <si>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</si>
  <si>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</si>
  <si>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</si>
  <si>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</si>
  <si>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</si>
  <si>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</si>
  <si>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</si>
  <si>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</si>
  <si>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</si>
  <si>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</si>
  <si>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</si>
  <si>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</si>
  <si>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</si>
  <si>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</si>
  <si>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</si>
  <si>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</si>
  <si>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</si>
  <si>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</si>
  <si>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</si>
  <si>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</si>
  <si>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</si>
  <si>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</si>
  <si>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</si>
  <si>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</si>
  <si>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</si>
  <si>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</si>
  <si>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</si>
  <si>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</si>
  <si>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</si>
  <si>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</si>
  <si>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</si>
  <si>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</si>
  <si>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</si>
  <si>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</si>
  <si>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</si>
  <si>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</si>
  <si>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</si>
  <si>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</si>
  <si>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</si>
  <si>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</si>
  <si>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</si>
  <si>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</si>
  <si>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</si>
  <si>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</si>
  <si>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</si>
  <si>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</si>
  <si>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</si>
  <si>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</si>
  <si>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</si>
  <si>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</si>
  <si>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</si>
  <si>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</si>
  <si>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</si>
  <si>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</si>
  <si>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</si>
  <si>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</si>
  <si>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</si>
  <si>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</si>
  <si>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</si>
  <si>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</si>
  <si>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</si>
  <si>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</si>
  <si>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</si>
  <si>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</si>
  <si>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</si>
  <si>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</si>
  <si>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</si>
  <si>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</si>
  <si>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</si>
  <si>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</si>
  <si>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</si>
  <si>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</si>
  <si>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</si>
  <si>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</si>
  <si>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</si>
  <si>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</si>
  <si>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</si>
  <si>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</si>
  <si>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</si>
  <si>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</si>
  <si>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</si>
  <si>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</si>
  <si>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</si>
  <si>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</si>
  <si>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</si>
  <si>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</si>
  <si>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</si>
  <si>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</si>
  <si>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</si>
  <si>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</si>
  <si>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</si>
  <si>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</si>
  <si>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</si>
  <si>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</si>
  <si>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</si>
  <si>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</si>
  <si>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</si>
  <si>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</si>
  <si>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</si>
  <si>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</si>
  <si>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</si>
  <si>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</si>
  <si>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</si>
  <si>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</si>
  <si>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</si>
  <si>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</si>
  <si>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</si>
  <si>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</si>
  <si>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</si>
  <si>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</si>
  <si>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</si>
  <si>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</si>
  <si>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</si>
  <si>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</si>
  <si>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</si>
  <si>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</si>
  <si>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</si>
  <si>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</si>
  <si>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</si>
  <si>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</si>
  <si>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</si>
  <si>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</si>
  <si>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</si>
  <si>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</si>
  <si>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</si>
  <si>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</si>
  <si>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</si>
  <si>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</si>
  <si>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</si>
  <si>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</si>
  <si>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</si>
  <si>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</si>
  <si>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</si>
  <si>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</si>
  <si>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</si>
  <si>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</si>
  <si>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</si>
  <si>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</si>
  <si>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</si>
  <si>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</si>
  <si>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</si>
  <si>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</si>
  <si>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</si>
  <si>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</si>
  <si>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</si>
  <si>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</si>
  <si>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</si>
  <si>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</si>
  <si>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</si>
  <si>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</si>
  <si>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</si>
  <si>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</si>
  <si>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</si>
  <si>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</si>
  <si>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</si>
  <si>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</si>
  <si>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</si>
  <si>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</si>
  <si>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</si>
  <si>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</si>
  <si>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</si>
  <si>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</si>
  <si>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</si>
  <si>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</si>
  <si>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</si>
  <si>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</si>
  <si>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</si>
  <si>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</si>
  <si>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</si>
  <si>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</si>
  <si>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</si>
  <si>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</si>
  <si>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</si>
  <si>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</si>
  <si>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</si>
  <si>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</si>
  <si>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</si>
  <si>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</si>
  <si>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</si>
  <si>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</si>
  <si>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</si>
  <si>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</si>
  <si>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</si>
  <si>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</si>
  <si>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</si>
  <si>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</si>
  <si>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</si>
  <si>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</si>
  <si>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</si>
  <si>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</si>
  <si>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</si>
  <si>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</si>
  <si>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</si>
  <si>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</si>
  <si>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</si>
  <si>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</si>
  <si>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</si>
  <si>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</si>
  <si>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</si>
  <si>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</si>
  <si>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</si>
  <si>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</si>
  <si>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</si>
  <si>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</si>
  <si>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</si>
  <si>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</si>
  <si>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</si>
  <si>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</si>
  <si>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</si>
  <si>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</si>
  <si>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</si>
  <si>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</si>
  <si>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</si>
  <si>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</si>
  <si>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</si>
  <si>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</si>
  <si>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</si>
  <si>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</si>
  <si>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</si>
  <si>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</si>
  <si>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</si>
  <si>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</si>
  <si>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</si>
  <si>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</si>
  <si>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</si>
  <si>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</si>
  <si>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</si>
  <si>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</si>
  <si>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</si>
  <si>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</si>
  <si>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</si>
  <si>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</si>
  <si>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</si>
  <si>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</si>
  <si>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</si>
  <si>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</si>
  <si>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</si>
  <si>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</si>
  <si>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</si>
  <si>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</si>
  <si>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</si>
  <si>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</si>
  <si>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</si>
  <si>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</si>
  <si>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</si>
  <si>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</si>
  <si>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</si>
  <si>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</si>
  <si>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</si>
  <si>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</si>
  <si>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</si>
  <si>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</si>
  <si>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</si>
  <si>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</si>
  <si>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</si>
  <si>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</si>
  <si>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</si>
  <si>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</si>
  <si>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</si>
  <si>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</si>
  <si>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</si>
  <si>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</si>
  <si>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</si>
  <si>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</si>
  <si>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</si>
  <si>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</si>
  <si>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</si>
  <si>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</si>
  <si>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</si>
  <si>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</si>
  <si>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</si>
  <si>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</si>
  <si>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</si>
  <si>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</si>
  <si>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</si>
  <si>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</si>
  <si>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</si>
  <si>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</si>
  <si>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</si>
  <si>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</si>
  <si>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</si>
  <si>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</si>
  <si>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</si>
  <si>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</si>
  <si>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</si>
  <si>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</si>
  <si>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</si>
  <si>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</si>
  <si>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</si>
  <si>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</si>
  <si>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</si>
  <si>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</si>
  <si>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</si>
  <si>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</si>
  <si>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</si>
  <si>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</si>
  <si>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</si>
  <si>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</si>
  <si>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</si>
  <si>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</si>
  <si>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</si>
  <si>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</si>
  <si>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</si>
  <si>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</si>
  <si>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</si>
  <si>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</si>
  <si>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</si>
  <si>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</si>
  <si>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</si>
  <si>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</si>
  <si>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</si>
  <si>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</si>
  <si>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</si>
  <si>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</si>
  <si>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</si>
  <si>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</si>
  <si>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</si>
  <si>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</si>
  <si>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</si>
  <si>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</si>
  <si>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</si>
  <si>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</si>
  <si>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</si>
  <si>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</si>
  <si>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</si>
  <si>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</si>
  <si>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</si>
  <si>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</si>
  <si>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</si>
  <si>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</si>
  <si>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</si>
  <si>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</si>
  <si>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</si>
  <si>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</si>
  <si>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</si>
  <si>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</si>
  <si>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</si>
  <si>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</si>
  <si>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</si>
  <si>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</si>
  <si>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</si>
  <si>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</si>
  <si>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</si>
  <si>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</si>
  <si>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</si>
  <si>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</si>
  <si>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</si>
  <si>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</si>
  <si>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</si>
  <si>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</si>
  <si>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</si>
  <si>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</si>
  <si>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</si>
  <si>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</si>
  <si>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</si>
  <si>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</si>
  <si>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</si>
  <si>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</si>
  <si>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</si>
  <si>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</si>
  <si>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</si>
  <si>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</si>
  <si>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</si>
  <si>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</si>
  <si>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</si>
  <si>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</si>
  <si>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</si>
  <si>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</si>
  <si>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</si>
  <si>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</si>
  <si>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</si>
  <si>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</si>
  <si>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</si>
  <si>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</si>
  <si>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</si>
  <si>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</si>
  <si>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</si>
  <si>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</si>
  <si>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</si>
  <si>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</si>
  <si>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</si>
  <si>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</si>
  <si>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</si>
  <si>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</si>
  <si>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</si>
  <si>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</si>
  <si>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</si>
  <si>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</si>
  <si>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</si>
  <si>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</si>
  <si>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</si>
  <si>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</si>
  <si>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</si>
  <si>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</si>
  <si>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</si>
  <si>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</si>
  <si>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</si>
  <si>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</si>
  <si>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</si>
  <si>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</si>
  <si>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</si>
  <si>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</si>
  <si>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</si>
  <si>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</si>
  <si>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</si>
  <si>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</si>
  <si>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</si>
  <si>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</si>
  <si>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</si>
  <si>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</si>
  <si>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</si>
  <si>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</si>
  <si>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</si>
  <si>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</si>
  <si>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</si>
  <si>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</si>
  <si>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</si>
  <si>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</si>
  <si>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</si>
  <si>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</si>
  <si>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</si>
  <si>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</si>
  <si>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</si>
  <si>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</si>
  <si>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</si>
  <si>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</si>
  <si>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</si>
  <si>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</si>
  <si>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</si>
  <si>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</si>
  <si>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</si>
  <si>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</si>
  <si>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</si>
  <si>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</si>
  <si>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</si>
  <si>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</si>
  <si>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</si>
  <si>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</si>
  <si>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</si>
  <si>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</si>
  <si>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</si>
  <si>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</si>
  <si>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</si>
  <si>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</si>
  <si>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</si>
  <si>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</si>
  <si>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</si>
  <si>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</si>
  <si>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</si>
  <si>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</si>
  <si>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</si>
  <si>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</si>
  <si>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</si>
  <si>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</si>
  <si>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</si>
  <si>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</si>
  <si>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</si>
  <si>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</si>
  <si>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</si>
  <si>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</si>
  <si>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</si>
  <si>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</si>
  <si>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</si>
  <si>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</si>
  <si>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</si>
  <si>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</si>
  <si>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</si>
  <si>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</si>
  <si>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</si>
  <si>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</si>
  <si>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</si>
  <si>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</si>
  <si>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</si>
  <si>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</si>
  <si>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</si>
  <si>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</si>
  <si>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</si>
  <si>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</si>
  <si>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</si>
  <si>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</si>
  <si>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</si>
  <si>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</si>
  <si>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</si>
  <si>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</si>
  <si>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</si>
  <si>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</si>
  <si>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</si>
  <si>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</si>
  <si>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</si>
  <si>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</si>
  <si>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</si>
  <si>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</si>
  <si>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</si>
  <si>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</si>
  <si>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</si>
  <si>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</si>
  <si>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</si>
  <si>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</si>
  <si>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</si>
  <si>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</si>
  <si>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</si>
  <si>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</si>
  <si>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</si>
  <si>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</si>
  <si>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</si>
  <si>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</si>
  <si>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</si>
  <si>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</si>
  <si>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</si>
  <si>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</si>
  <si>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</si>
  <si>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</si>
  <si>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</si>
  <si>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</si>
  <si>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</si>
  <si>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</si>
  <si>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</si>
  <si>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</si>
  <si>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</si>
  <si>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</si>
  <si>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</si>
  <si>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</si>
  <si>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</si>
  <si>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</si>
  <si>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</si>
  <si>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</si>
  <si>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</si>
  <si>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</si>
  <si>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</si>
  <si>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</si>
  <si>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</si>
  <si>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</si>
  <si>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</si>
  <si>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</si>
  <si>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</si>
  <si>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</si>
  <si>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</si>
  <si>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</si>
  <si>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</si>
  <si>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</si>
  <si>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</si>
  <si>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</si>
  <si>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</si>
  <si>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</si>
  <si>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</si>
  <si>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</si>
  <si>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</si>
  <si>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</si>
  <si>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</si>
  <si>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</si>
  <si>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</si>
  <si>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</si>
  <si>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</si>
  <si>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</si>
  <si>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</si>
  <si>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</si>
  <si>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</si>
  <si>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</si>
  <si>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</si>
  <si>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</si>
  <si>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</si>
  <si>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</si>
  <si>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</si>
  <si>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</si>
  <si>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</si>
  <si>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</si>
  <si>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</si>
  <si>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</si>
  <si>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</si>
  <si>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</si>
  <si>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</si>
  <si>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</si>
  <si>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</si>
  <si>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</si>
  <si>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</si>
  <si>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</si>
  <si>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</si>
  <si>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</si>
  <si>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</si>
  <si>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</si>
  <si>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</si>
  <si>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</si>
  <si>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</si>
  <si>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</si>
  <si>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</si>
  <si>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</si>
  <si>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</si>
  <si>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</si>
  <si>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</si>
  <si>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</si>
  <si>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</si>
  <si>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</si>
  <si>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</si>
  <si>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</si>
  <si>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</si>
  <si>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</si>
  <si>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</si>
  <si>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</si>
  <si>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</si>
  <si>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</si>
  <si>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</si>
  <si>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</si>
  <si>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</si>
  <si>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</si>
  <si>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</si>
  <si>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</si>
  <si>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</si>
  <si>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</si>
  <si>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</si>
  <si>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</si>
  <si>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</si>
  <si>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</si>
  <si>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</si>
  <si>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</si>
  <si>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</si>
  <si>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</si>
  <si>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</si>
  <si>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</si>
  <si>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</si>
  <si>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</si>
  <si>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</si>
  <si>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</si>
  <si>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</si>
  <si>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</si>
  <si>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</si>
  <si>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</si>
  <si>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</si>
  <si>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</si>
  <si>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</si>
  <si>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</si>
  <si>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</si>
  <si>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</si>
  <si>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</si>
  <si>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</si>
  <si>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</si>
  <si>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</si>
  <si>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</si>
  <si>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</si>
  <si>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</si>
  <si>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</si>
  <si>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</si>
  <si>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</si>
  <si>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</si>
  <si>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</si>
  <si>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</si>
  <si>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</si>
  <si>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</si>
  <si>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</si>
  <si>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</si>
  <si>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</si>
  <si>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</si>
  <si>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</si>
  <si>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</si>
  <si>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</si>
  <si>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</si>
  <si>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</si>
  <si>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</si>
  <si>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</si>
  <si>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</si>
  <si>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</si>
  <si>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</si>
  <si>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</si>
  <si>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</si>
  <si>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</si>
  <si>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</si>
  <si>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</si>
  <si>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</si>
  <si>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</si>
  <si>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</si>
  <si>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</si>
  <si>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</si>
  <si>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</si>
  <si>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</si>
  <si>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</si>
  <si>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</si>
  <si>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</si>
  <si>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</si>
  <si>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</si>
  <si>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</si>
  <si>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</si>
  <si>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</si>
  <si>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</si>
  <si>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</si>
  <si>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</si>
  <si>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</si>
  <si>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</si>
  <si>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</si>
  <si>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</si>
  <si>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</si>
  <si>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</si>
  <si>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</si>
  <si>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</si>
  <si>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</si>
  <si>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</si>
  <si>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</si>
  <si>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</si>
  <si>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</si>
  <si>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</si>
  <si>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</si>
  <si>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</si>
  <si>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</si>
  <si>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</si>
  <si>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</si>
  <si>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</si>
  <si>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</si>
  <si>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</si>
  <si>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</si>
  <si>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</si>
  <si>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</si>
  <si>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</si>
  <si>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</si>
  <si>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</si>
  <si>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</si>
  <si>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</si>
  <si>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</si>
  <si>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</si>
  <si>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</si>
  <si>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</si>
  <si>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</si>
  <si>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</si>
  <si>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</si>
  <si>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</si>
  <si>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</si>
  <si>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</si>
  <si>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</si>
  <si>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</si>
  <si>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</si>
  <si>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</si>
  <si>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</si>
  <si>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</si>
  <si>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</si>
  <si>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</si>
  <si>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</si>
  <si>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</si>
  <si>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</si>
  <si>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</si>
  <si>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</si>
  <si>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</si>
  <si>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</si>
  <si>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</si>
  <si>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</si>
  <si>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</si>
  <si>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</si>
  <si>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</si>
  <si>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</si>
  <si>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</si>
  <si>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</si>
  <si>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</si>
  <si>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</si>
  <si>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</si>
  <si>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</si>
  <si>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</si>
  <si>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</si>
  <si>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</si>
  <si>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</si>
  <si>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</si>
  <si>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</si>
  <si>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</si>
  <si>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</si>
  <si>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</si>
  <si>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</si>
  <si>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</si>
  <si>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</si>
  <si>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</si>
  <si>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</si>
  <si>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</si>
  <si>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</si>
  <si>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</si>
  <si>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</si>
  <si>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</si>
  <si>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</si>
  <si>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</si>
  <si>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</si>
  <si>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</si>
  <si>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</si>
  <si>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</si>
  <si>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</si>
  <si>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</si>
  <si>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</si>
  <si>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</si>
  <si>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</si>
  <si>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</si>
  <si>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</si>
  <si>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</si>
  <si>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</si>
  <si>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</si>
  <si>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</si>
  <si>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</si>
  <si>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</si>
  <si>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</si>
  <si>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</si>
  <si>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</si>
  <si>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</si>
  <si>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</si>
  <si>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</si>
  <si>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</si>
  <si>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</si>
  <si>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</si>
  <si>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</si>
  <si>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</si>
  <si>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</si>
  <si>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</si>
  <si>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</si>
  <si>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</si>
  <si>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</si>
  <si>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</si>
  <si>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</si>
  <si>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</si>
  <si>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</si>
  <si>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</si>
  <si>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</si>
  <si>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</si>
  <si>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</si>
  <si>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</si>
  <si>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</si>
  <si>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</si>
  <si>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</si>
  <si>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</si>
  <si>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</si>
  <si>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</si>
  <si>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</si>
  <si>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</si>
  <si>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</si>
  <si>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</si>
  <si>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</si>
  <si>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</si>
  <si>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</si>
  <si>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</si>
  <si>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</si>
  <si>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</si>
  <si>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</si>
  <si>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</si>
  <si>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</si>
  <si>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</si>
  <si>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</si>
  <si>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</si>
  <si>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</si>
  <si>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</si>
  <si>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</si>
  <si>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</si>
  <si>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</si>
  <si>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</si>
  <si>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</si>
  <si>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</si>
  <si>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</si>
  <si>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</si>
  <si>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</si>
  <si>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</si>
  <si>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</si>
  <si>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</si>
  <si>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</si>
  <si>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</si>
  <si>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</si>
  <si>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</si>
  <si>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</si>
  <si>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</si>
  <si>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</si>
  <si>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</si>
  <si>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</si>
  <si>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</si>
  <si>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</si>
  <si>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</si>
  <si>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</si>
  <si>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</si>
  <si>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</si>
  <si>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</si>
  <si>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</si>
  <si>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</si>
  <si>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</si>
  <si>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</si>
  <si>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</si>
  <si>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</si>
  <si>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</si>
  <si>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</si>
  <si>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</si>
  <si>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</si>
  <si>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</si>
  <si>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</si>
  <si>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</si>
  <si>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</si>
  <si>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</si>
  <si>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</si>
  <si>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</si>
  <si>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</si>
  <si>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</si>
  <si>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</si>
  <si>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</si>
  <si>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</si>
  <si>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</si>
  <si>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</si>
  <si>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</si>
  <si>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</si>
  <si>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</si>
  <si>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</si>
  <si>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</si>
  <si>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</si>
  <si>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</si>
  <si>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</si>
  <si>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</si>
  <si>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</si>
  <si>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</si>
  <si>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</si>
  <si>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</si>
  <si>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</si>
  <si>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</si>
  <si>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</si>
  <si>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</si>
  <si>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</si>
  <si>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</si>
  <si>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</si>
  <si>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</si>
  <si>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</si>
  <si>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</si>
  <si>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</si>
  <si>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</si>
  <si>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</si>
  <si>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</si>
  <si>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</si>
  <si>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</si>
  <si>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</si>
  <si>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</si>
  <si>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</si>
  <si>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</si>
  <si>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</si>
  <si>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</si>
  <si>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</si>
  <si>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</si>
  <si>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</si>
  <si>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</si>
  <si>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</si>
  <si>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</si>
  <si>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</si>
  <si>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</si>
  <si>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</si>
  <si>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</si>
  <si>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</si>
  <si>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</si>
  <si>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</si>
  <si>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</si>
  <si>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</si>
  <si>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</si>
  <si>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</si>
  <si>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</si>
  <si>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</si>
  <si>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</si>
  <si>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</si>
  <si>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</si>
  <si>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</si>
  <si>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</si>
  <si>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</si>
  <si>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</si>
  <si>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</si>
  <si>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</si>
  <si>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</si>
  <si>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</si>
  <si>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</si>
  <si>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</si>
  <si>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</si>
  <si>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</si>
  <si>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</si>
  <si>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</si>
  <si>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</si>
  <si>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</si>
  <si>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</si>
  <si>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</si>
  <si>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</si>
  <si>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</si>
  <si>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</si>
  <si>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</si>
  <si>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</si>
  <si>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</si>
  <si>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</si>
  <si>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</si>
  <si>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</si>
  <si>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</si>
  <si>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</si>
  <si>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</si>
  <si>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</si>
  <si>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</si>
  <si>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</si>
  <si>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</si>
  <si>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</si>
  <si>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</si>
  <si>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</si>
  <si>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</si>
  <si>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</si>
  <si>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</si>
  <si>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</si>
  <si>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</si>
  <si>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</si>
  <si>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</si>
  <si>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</si>
  <si>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</si>
  <si>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</si>
  <si>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</si>
  <si>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</si>
  <si>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</si>
  <si>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</si>
  <si>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</si>
  <si>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</si>
  <si>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</si>
  <si>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</si>
  <si>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</si>
  <si>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</si>
  <si>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</si>
  <si>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</si>
  <si>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</si>
  <si>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</si>
  <si>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</si>
  <si>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</si>
  <si>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</si>
  <si>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</si>
  <si>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</si>
  <si>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</si>
  <si>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</si>
  <si>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</si>
  <si>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</si>
  <si>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</si>
  <si>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</si>
  <si>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</si>
  <si>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</si>
  <si>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</si>
  <si>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</si>
  <si>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</si>
  <si>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</si>
  <si>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</si>
  <si>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</si>
  <si>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</si>
  <si>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</si>
  <si>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</si>
  <si>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</si>
  <si>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</si>
  <si>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</si>
  <si>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</si>
  <si>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</si>
  <si>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</si>
  <si>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</si>
  <si>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</si>
  <si>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</si>
  <si>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</si>
  <si>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</si>
  <si>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</si>
  <si>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</si>
  <si>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</si>
  <si>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</si>
  <si>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</si>
  <si>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</si>
  <si>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</si>
  <si>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</si>
  <si>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</si>
  <si>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</si>
  <si>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</si>
  <si>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</si>
  <si>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</si>
  <si>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</si>
  <si>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</si>
  <si>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</si>
  <si>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</si>
  <si>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</si>
  <si>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</si>
  <si>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</si>
  <si>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</si>
  <si>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</si>
  <si>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</si>
  <si>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</si>
  <si>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</si>
  <si>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</si>
  <si>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</si>
  <si>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</si>
  <si>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</si>
  <si>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</si>
  <si>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</si>
  <si>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</si>
  <si>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</si>
  <si>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</si>
  <si>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</si>
  <si>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</si>
  <si>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</si>
  <si>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</si>
  <si>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</si>
  <si>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</si>
  <si>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</si>
  <si>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</si>
  <si>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</si>
  <si>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</si>
  <si>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</si>
  <si>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</si>
  <si>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</si>
  <si>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</si>
  <si>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</si>
  <si>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</si>
  <si>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</si>
  <si>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</si>
  <si>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</si>
  <si>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</si>
  <si>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</si>
  <si>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</si>
  <si>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</si>
  <si>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</si>
  <si>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</si>
  <si>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</si>
  <si>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</si>
  <si>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</si>
  <si>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</si>
  <si>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</si>
  <si>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</si>
  <si>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</si>
  <si>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</si>
  <si>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</si>
  <si>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</si>
  <si>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</si>
  <si>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</si>
  <si>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</si>
  <si>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</si>
  <si>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</si>
  <si>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</si>
  <si>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</si>
  <si>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</si>
  <si>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</si>
  <si>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</si>
  <si>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</si>
  <si>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</si>
  <si>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</si>
  <si>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</si>
  <si>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</si>
  <si>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</si>
  <si>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</si>
  <si>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</si>
  <si>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</si>
  <si>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</si>
  <si>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</si>
  <si>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</si>
  <si>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</si>
  <si>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</si>
  <si>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</si>
  <si>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</si>
  <si>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</si>
  <si>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</si>
  <si>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</si>
  <si>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</si>
  <si>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</si>
  <si>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</si>
  <si>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</si>
  <si>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</si>
  <si>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</si>
  <si>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</si>
  <si>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</si>
  <si>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</si>
  <si>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</si>
  <si>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</si>
  <si>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</si>
  <si>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</si>
  <si>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</si>
  <si>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</si>
  <si>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</si>
  <si>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</si>
  <si>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</si>
  <si>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</si>
  <si>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</si>
  <si>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</si>
  <si>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</si>
  <si>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</si>
  <si>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</si>
  <si>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</si>
  <si>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</si>
  <si>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</si>
  <si>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</si>
  <si>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</si>
  <si>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</si>
  <si>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</si>
  <si>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</si>
  <si>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</si>
  <si>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</si>
  <si>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</si>
  <si>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</si>
  <si>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</si>
  <si>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</si>
  <si>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</si>
  <si>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</si>
  <si>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</si>
  <si>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</si>
  <si>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</si>
  <si>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</si>
  <si>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</si>
  <si>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</si>
  <si>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</si>
  <si>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</si>
  <si>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</si>
  <si>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</si>
  <si>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</si>
  <si>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</si>
  <si>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</si>
  <si>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</si>
  <si>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</si>
  <si>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</si>
  <si>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</si>
  <si>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</si>
  <si>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</si>
  <si>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</si>
  <si>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</si>
  <si>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</si>
  <si>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</si>
  <si>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</si>
  <si>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</si>
  <si>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</si>
  <si>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</si>
  <si>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</si>
  <si>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</si>
  <si>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</si>
  <si>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</si>
  <si>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</si>
  <si>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</si>
  <si>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</si>
  <si>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</si>
  <si>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</si>
  <si>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</si>
  <si>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</si>
  <si>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</si>
  <si>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</si>
  <si>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</si>
  <si>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</si>
  <si>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</si>
  <si>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</si>
  <si>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</si>
  <si>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</si>
  <si>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</si>
  <si>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</si>
  <si>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</si>
  <si>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</si>
  <si>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</si>
  <si>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</si>
  <si>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</si>
  <si>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</si>
  <si>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</si>
  <si>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</si>
  <si>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</si>
  <si>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</si>
  <si>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</si>
  <si>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</si>
  <si>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</si>
  <si>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</si>
  <si>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</si>
  <si>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</si>
  <si>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</si>
  <si>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</si>
  <si>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</si>
  <si>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</si>
  <si>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</si>
  <si>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</si>
  <si>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</si>
  <si>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</si>
  <si>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</si>
  <si>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</si>
  <si>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</si>
  <si>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</si>
  <si>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</si>
  <si>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</si>
  <si>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</si>
  <si>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</si>
  <si>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</si>
  <si>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</si>
  <si>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</si>
  <si>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</si>
  <si>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</si>
  <si>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</si>
  <si>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</si>
  <si>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</si>
  <si>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</si>
  <si>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</si>
  <si>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</si>
  <si>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</si>
  <si>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</si>
  <si>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</si>
  <si>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</si>
  <si>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</si>
  <si>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</si>
  <si>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</si>
  <si>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</si>
  <si>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</si>
  <si>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</si>
  <si>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</si>
  <si>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</si>
  <si>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</si>
  <si>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</si>
  <si>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</si>
  <si>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</si>
  <si>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</si>
  <si>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</si>
  <si>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</si>
  <si>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</si>
  <si>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</si>
  <si>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</si>
  <si>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</si>
  <si>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</si>
  <si>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</si>
  <si>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</si>
  <si>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</si>
  <si>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</si>
  <si>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</si>
  <si>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</si>
  <si>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</si>
  <si>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</si>
  <si>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</si>
  <si>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</si>
  <si>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</si>
  <si>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</si>
  <si>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</si>
  <si>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</si>
  <si>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</si>
  <si>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</si>
  <si>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</si>
  <si>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</si>
  <si>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</si>
  <si>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</si>
  <si>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</si>
  <si>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</si>
  <si>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</si>
  <si>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</si>
  <si>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</si>
  <si>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</si>
  <si>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</si>
  <si>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</si>
  <si>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</si>
  <si>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</si>
  <si>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</si>
  <si>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</si>
  <si>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</si>
  <si>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</si>
  <si>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</si>
  <si>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</si>
  <si>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</si>
  <si>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</si>
  <si>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</si>
  <si>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</si>
  <si>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</si>
  <si>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</si>
  <si>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</si>
  <si>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</si>
  <si>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</si>
  <si>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</si>
  <si>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</si>
  <si>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</si>
  <si>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</si>
  <si>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</si>
  <si>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</si>
  <si>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</si>
  <si>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</si>
  <si>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</si>
  <si>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</si>
  <si>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</si>
  <si>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</si>
  <si>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</si>
  <si>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</si>
  <si>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</si>
  <si>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</si>
  <si>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</si>
  <si>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</si>
  <si>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</si>
  <si>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</si>
  <si>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</si>
  <si>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</si>
  <si>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</si>
  <si>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</si>
  <si>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</si>
  <si>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</si>
  <si>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</si>
  <si>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</si>
  <si>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</si>
  <si>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</si>
  <si>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</si>
  <si>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</si>
  <si>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</si>
  <si>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</si>
  <si>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</si>
  <si>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</si>
  <si>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</si>
  <si>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</si>
  <si>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</si>
  <si>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</si>
  <si>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</si>
  <si>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</si>
  <si>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</si>
  <si>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</si>
  <si>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</si>
  <si>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</si>
  <si>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</si>
  <si>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</si>
  <si>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</si>
  <si>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</si>
  <si>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</si>
  <si>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</si>
  <si>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</si>
  <si>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</si>
  <si>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</si>
  <si>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</si>
  <si>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</si>
  <si>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</si>
  <si>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</si>
  <si>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</si>
  <si>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</si>
  <si>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</si>
  <si>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</si>
  <si>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</si>
  <si>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</si>
  <si>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</si>
  <si>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</si>
  <si>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</si>
  <si>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</si>
  <si>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</si>
  <si>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</si>
  <si>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</si>
  <si>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</si>
  <si>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</si>
  <si>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</si>
  <si>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</si>
  <si>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</si>
  <si>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</si>
  <si>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</si>
  <si>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</si>
  <si>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</si>
  <si>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</si>
  <si>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</si>
  <si>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</si>
  <si>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</si>
  <si>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</si>
  <si>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</si>
  <si>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</si>
  <si>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</si>
  <si>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</si>
  <si>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</si>
  <si>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</si>
  <si>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</si>
  <si>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</si>
  <si>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</si>
  <si>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</si>
  <si>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</si>
  <si>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</si>
  <si>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</si>
  <si>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</si>
  <si>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</si>
  <si>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</si>
  <si>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</si>
  <si>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</si>
  <si>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</si>
  <si>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</si>
  <si>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</si>
  <si>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</si>
  <si>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</si>
  <si>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</si>
  <si>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</si>
  <si>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</si>
  <si>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</si>
  <si>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</si>
  <si>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</si>
  <si>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</si>
  <si>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</si>
  <si>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</si>
  <si>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</si>
  <si>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</si>
  <si>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</si>
  <si>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</si>
  <si>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</si>
  <si>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</si>
  <si>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</si>
  <si>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</si>
  <si>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</si>
  <si>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</si>
  <si>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</si>
  <si>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</si>
  <si>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</si>
  <si>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</si>
  <si>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</si>
  <si>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</si>
  <si>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</si>
  <si>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</si>
  <si>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</si>
  <si>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</si>
  <si>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</si>
  <si>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</si>
  <si>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</si>
  <si>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</si>
  <si>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</si>
  <si>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</si>
  <si>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</si>
  <si>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</si>
  <si>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</si>
  <si>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</si>
  <si>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</si>
  <si>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</si>
  <si>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</si>
  <si>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</si>
  <si>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</si>
  <si>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</si>
  <si>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</si>
  <si>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</si>
  <si>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</si>
  <si>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</si>
  <si>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</si>
  <si>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</si>
  <si>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</si>
  <si>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</si>
  <si>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</si>
  <si>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</si>
  <si>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</si>
  <si>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</si>
  <si>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</si>
  <si>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</si>
  <si>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</si>
  <si>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</si>
  <si>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</si>
  <si>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</si>
  <si>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</si>
  <si>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</si>
  <si>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</si>
  <si>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</si>
  <si>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</si>
  <si>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</si>
  <si>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</si>
  <si>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</si>
  <si>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</si>
  <si>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</si>
  <si>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</si>
  <si>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</si>
  <si>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</si>
  <si>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</si>
  <si>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</si>
  <si>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</si>
  <si>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</si>
  <si>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</si>
  <si>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</si>
  <si>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</si>
  <si>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</si>
  <si>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</si>
  <si>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</si>
  <si>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</si>
  <si>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</si>
  <si>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</si>
  <si>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</si>
  <si>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</si>
  <si>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</si>
  <si>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</si>
  <si>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</si>
  <si>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</si>
  <si>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</si>
  <si>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</si>
  <si>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</si>
  <si>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</si>
  <si>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</si>
  <si>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</si>
  <si>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</si>
  <si>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</si>
  <si>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</si>
  <si>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</si>
  <si>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</si>
  <si>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</si>
  <si>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</si>
  <si>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</si>
  <si>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</si>
  <si>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</si>
  <si>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</si>
  <si>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</si>
  <si>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</si>
  <si>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</si>
  <si>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</si>
  <si>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</si>
  <si>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</si>
  <si>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</si>
  <si>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</si>
  <si>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</si>
  <si>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</si>
  <si>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</si>
  <si>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</si>
  <si>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</si>
  <si>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</si>
  <si>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</si>
  <si>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</si>
  <si>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</si>
  <si>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</si>
  <si>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</si>
  <si>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</si>
  <si>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</si>
  <si>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</si>
  <si>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</si>
  <si>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</si>
  <si>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</si>
  <si>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</si>
  <si>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</si>
  <si>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</si>
  <si>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</si>
  <si>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</si>
  <si>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</si>
  <si>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</si>
  <si>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</si>
  <si>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</si>
  <si>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</si>
  <si>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</si>
  <si>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</si>
  <si>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</si>
  <si>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</si>
  <si>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</si>
  <si>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</si>
  <si>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</si>
  <si>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</si>
  <si>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</si>
  <si>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</si>
  <si>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</si>
  <si>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</si>
  <si>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</si>
  <si>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</si>
  <si>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</si>
  <si>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</si>
  <si>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</si>
  <si>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</si>
  <si>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</si>
  <si>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</si>
  <si>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</si>
  <si>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</si>
  <si>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</si>
  <si>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</si>
  <si>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</si>
  <si>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</si>
  <si>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</si>
  <si>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</si>
  <si>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</si>
  <si>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</si>
  <si>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</si>
  <si>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</si>
  <si>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</si>
  <si>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</si>
  <si>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</si>
  <si>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</si>
  <si>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</si>
  <si>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</si>
  <si>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</si>
  <si>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</si>
  <si>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</si>
  <si>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</si>
  <si>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</si>
  <si>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</si>
  <si>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</si>
  <si>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</si>
  <si>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</si>
  <si>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</si>
  <si>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</si>
  <si>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</si>
  <si>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</si>
  <si>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</si>
  <si>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</si>
  <si>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</si>
  <si>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</si>
  <si>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</si>
  <si>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</si>
  <si>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</si>
  <si>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</si>
  <si>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</si>
  <si>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</si>
  <si>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</si>
  <si>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</si>
  <si>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</si>
  <si>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</si>
  <si>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</si>
  <si>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</si>
  <si>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</si>
  <si>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</si>
  <si>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</si>
  <si>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</si>
  <si>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</si>
  <si>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</si>
  <si>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</si>
  <si>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</si>
  <si>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</si>
  <si>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</si>
  <si>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</si>
  <si>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</si>
  <si>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</si>
  <si>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</si>
  <si>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</si>
  <si>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</si>
  <si>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</si>
  <si>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</si>
  <si>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</si>
  <si>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</si>
  <si>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</si>
  <si>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</si>
  <si>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</si>
  <si>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</si>
  <si>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</si>
  <si>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</si>
  <si>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</si>
  <si>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</si>
  <si>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</si>
  <si>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</si>
  <si>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</si>
  <si>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</si>
  <si>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</si>
  <si>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</si>
  <si>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</si>
  <si>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</si>
  <si>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</si>
  <si>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</si>
  <si>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</si>
  <si>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</si>
  <si>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</si>
  <si>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</si>
  <si>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</si>
  <si>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</si>
  <si>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</si>
  <si>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</si>
  <si>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</si>
  <si>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</si>
  <si>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</si>
  <si>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</si>
  <si>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</si>
  <si>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</si>
  <si>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</si>
  <si>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</si>
  <si>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</si>
  <si>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</si>
  <si>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</si>
  <si>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</si>
  <si>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</si>
  <si>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</si>
  <si>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</si>
  <si>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</si>
  <si>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</si>
  <si>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</si>
  <si>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</si>
  <si>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</si>
  <si>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</si>
  <si>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</si>
  <si>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</si>
  <si>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</si>
  <si>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</si>
  <si>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</si>
  <si>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</si>
  <si>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</si>
  <si>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</si>
  <si>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</si>
  <si>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</si>
  <si>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</si>
  <si>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</si>
  <si>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</si>
  <si>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</si>
  <si>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</si>
  <si>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</si>
  <si>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</si>
  <si>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</si>
  <si>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</si>
  <si>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</si>
  <si>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</si>
  <si>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</si>
  <si>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</si>
  <si>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</si>
  <si>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</si>
  <si>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</si>
  <si>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</si>
  <si>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</si>
  <si>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</si>
  <si>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</si>
  <si>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</si>
  <si>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</si>
  <si>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</si>
  <si>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</si>
  <si>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</si>
  <si>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</si>
  <si>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</si>
  <si>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</si>
  <si>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</si>
  <si>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</si>
  <si>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</si>
  <si>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</si>
  <si>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</si>
  <si>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</si>
  <si>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</si>
  <si>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</si>
  <si>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</si>
  <si>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</si>
  <si>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</si>
  <si>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</si>
  <si>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</si>
  <si>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</si>
  <si>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</si>
  <si>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</si>
  <si>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</si>
  <si>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</si>
  <si>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</si>
  <si>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</si>
  <si>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</si>
  <si>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</si>
  <si>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</si>
  <si>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</si>
  <si>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</si>
  <si>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</si>
  <si>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</si>
  <si>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</si>
  <si>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</si>
  <si>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</si>
  <si>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</si>
  <si>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</si>
  <si>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</si>
  <si>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</si>
  <si>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</si>
  <si>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</si>
  <si>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</si>
  <si>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</si>
  <si>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</si>
  <si>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</si>
  <si>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</si>
  <si>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</si>
  <si>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</si>
  <si>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</si>
  <si>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</si>
  <si>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</si>
  <si>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</si>
  <si>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</si>
  <si>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</si>
  <si>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</si>
  <si>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</si>
  <si>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</si>
  <si>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</si>
  <si>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</si>
  <si>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</si>
  <si>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</si>
  <si>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</si>
  <si>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</si>
  <si>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</si>
  <si>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</si>
  <si>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</si>
  <si>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</si>
  <si>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</si>
  <si>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</si>
  <si>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</si>
  <si>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</si>
  <si>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</si>
  <si>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</si>
  <si>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</si>
  <si>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</si>
  <si>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</si>
  <si>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</si>
  <si>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</si>
  <si>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</si>
  <si>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</si>
  <si>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</si>
  <si>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</si>
  <si>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</si>
  <si>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</si>
  <si>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</si>
  <si>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</si>
  <si>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</si>
  <si>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</si>
  <si>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</si>
  <si>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</si>
  <si>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</si>
  <si>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</si>
  <si>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</si>
  <si>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</si>
  <si>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</si>
  <si>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</si>
  <si>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</si>
  <si>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</si>
  <si>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</si>
  <si>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</si>
  <si>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</si>
  <si>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</si>
  <si>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</si>
  <si>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</si>
  <si>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</si>
  <si>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</si>
  <si>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</si>
  <si>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</si>
  <si>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</si>
  <si>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</si>
  <si>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</si>
  <si>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</si>
  <si>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</si>
  <si>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</si>
  <si>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</si>
  <si>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</si>
  <si>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</si>
  <si>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</si>
  <si>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</si>
  <si>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</si>
  <si>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</si>
  <si>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</si>
  <si>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</si>
  <si>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</si>
  <si>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</si>
  <si>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</si>
  <si>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</si>
  <si>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</si>
  <si>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</si>
  <si>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</si>
  <si>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</si>
  <si>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</si>
  <si>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</si>
  <si>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</si>
  <si>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</si>
  <si>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</si>
  <si>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</si>
  <si>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</si>
  <si>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</si>
  <si>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</si>
  <si>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</si>
  <si>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</si>
  <si>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</si>
  <si>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</si>
  <si>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</si>
  <si>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</si>
  <si>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</si>
  <si>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</si>
  <si>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</si>
  <si>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</si>
  <si>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</si>
  <si>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</si>
  <si>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</si>
  <si>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</si>
  <si>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</si>
  <si>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</si>
  <si>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</si>
  <si>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</si>
  <si>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</si>
  <si>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</si>
  <si>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</si>
  <si>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</si>
  <si>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</si>
  <si>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</si>
  <si>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</si>
  <si>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</si>
  <si>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</si>
  <si>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</si>
  <si>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</si>
  <si>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</si>
  <si>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</si>
  <si>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</si>
  <si>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</si>
  <si>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</si>
  <si>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</si>
  <si>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</si>
  <si>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</si>
  <si>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</si>
  <si>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</si>
  <si>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</si>
  <si>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</si>
  <si>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</si>
  <si>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</si>
  <si>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</si>
  <si>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</si>
  <si>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</si>
  <si>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</si>
  <si>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</si>
  <si>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</si>
  <si>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</si>
  <si>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</si>
  <si>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</si>
  <si>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</si>
  <si>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</si>
  <si>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</si>
  <si>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</si>
  <si>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</si>
  <si>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</si>
  <si>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</si>
  <si>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</si>
  <si>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</si>
  <si>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</si>
  <si>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</si>
  <si>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</si>
  <si>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</si>
  <si>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</si>
  <si>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</si>
  <si>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</si>
  <si>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</si>
  <si>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</si>
  <si>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</si>
  <si>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</si>
  <si>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</si>
  <si>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</si>
  <si>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</si>
  <si>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</si>
  <si>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</si>
  <si>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</si>
  <si>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</si>
  <si>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</si>
  <si>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</si>
  <si>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</si>
  <si>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</si>
  <si>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</si>
  <si>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</si>
  <si>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</si>
  <si>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</si>
  <si>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</si>
  <si>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</si>
  <si>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</si>
  <si>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</si>
  <si>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</si>
  <si>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</si>
  <si>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</si>
  <si>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</si>
  <si>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</si>
  <si>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</si>
  <si>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</si>
  <si>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</si>
  <si>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</si>
  <si>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</si>
  <si>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</si>
  <si>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</si>
  <si>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</si>
  <si>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</si>
  <si>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</si>
  <si>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</si>
  <si>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</si>
  <si>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</si>
  <si>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</si>
  <si>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</si>
  <si>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</si>
  <si>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</si>
  <si>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</si>
  <si>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</si>
  <si>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</si>
  <si>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</si>
  <si>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</si>
  <si>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</si>
  <si>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</si>
  <si>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</si>
  <si>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</si>
  <si>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</si>
  <si>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</si>
  <si>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</si>
  <si>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</si>
  <si>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</si>
  <si>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</si>
  <si>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</si>
  <si>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</si>
  <si>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</si>
  <si>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</si>
  <si>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</si>
  <si>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</si>
  <si>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</si>
  <si>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</si>
  <si>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</si>
  <si>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</si>
  <si>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</si>
  <si>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</si>
  <si>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</si>
  <si>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</si>
  <si>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</si>
  <si>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</si>
  <si>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</si>
  <si>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</si>
  <si>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</si>
  <si>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</si>
  <si>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</si>
  <si>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</si>
  <si>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</si>
  <si>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</si>
  <si>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</si>
  <si>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</si>
  <si>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</si>
  <si>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</si>
  <si>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</si>
  <si>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</si>
  <si>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</si>
  <si>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</si>
  <si>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</si>
  <si>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</si>
  <si>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</si>
  <si>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</si>
  <si>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</si>
  <si>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</si>
  <si>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</si>
  <si>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</si>
  <si>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</si>
  <si>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</si>
  <si>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</si>
  <si>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</si>
  <si>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</si>
  <si>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</si>
  <si>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</si>
  <si>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</si>
  <si>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</si>
  <si>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</si>
  <si>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</si>
  <si>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</si>
  <si>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</si>
  <si>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</si>
  <si>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</si>
  <si>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</si>
  <si>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</si>
  <si>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</si>
  <si>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</si>
  <si>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</si>
  <si>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</si>
  <si>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</si>
  <si>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</si>
  <si>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</si>
  <si>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</si>
  <si>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</si>
  <si>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</si>
  <si>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</si>
  <si>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</si>
  <si>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</si>
  <si>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</si>
  <si>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</si>
  <si>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</si>
  <si>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</si>
  <si>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</si>
  <si>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</si>
  <si>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</si>
  <si>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</si>
  <si>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</si>
  <si>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</si>
  <si>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</si>
  <si>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</si>
  <si>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</si>
  <si>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</si>
  <si>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</si>
  <si>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</si>
  <si>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</si>
  <si>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</si>
  <si>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</si>
  <si>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</si>
  <si>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</si>
  <si>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</si>
  <si>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</si>
  <si>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</si>
  <si>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</si>
  <si>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</si>
  <si>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</si>
  <si>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</si>
  <si>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</si>
  <si>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</si>
  <si>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</si>
  <si>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</si>
  <si>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</si>
  <si>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</si>
  <si>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</si>
  <si>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</si>
  <si>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</si>
  <si>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</si>
  <si>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</si>
  <si>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</si>
  <si>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</si>
  <si>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</si>
  <si>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</si>
  <si>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</si>
  <si>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</si>
  <si>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</si>
  <si>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</si>
  <si>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</si>
  <si>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</si>
  <si>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</si>
  <si>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</si>
  <si>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</si>
  <si>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</si>
  <si>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</si>
  <si>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</si>
  <si>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</si>
  <si>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</si>
  <si>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</si>
  <si>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</si>
  <si>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</si>
  <si>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</si>
  <si>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</si>
  <si>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</si>
  <si>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</si>
  <si>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</si>
  <si>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</si>
  <si>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</si>
  <si>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</si>
  <si>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</si>
  <si>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</si>
  <si>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</si>
  <si>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</si>
  <si>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</si>
  <si>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</si>
  <si>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</si>
  <si>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</si>
  <si>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</si>
  <si>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</si>
  <si>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</si>
  <si>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</si>
  <si>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</si>
  <si>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</si>
  <si>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</si>
  <si>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</si>
  <si>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</si>
  <si>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</si>
  <si>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</si>
  <si>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</si>
  <si>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</si>
  <si>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</si>
  <si>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</si>
  <si>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</si>
  <si>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</si>
  <si>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</si>
  <si>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</si>
  <si>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</si>
  <si>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</si>
  <si>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</si>
  <si>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</si>
  <si>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</si>
  <si>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</si>
  <si>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</si>
  <si>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</si>
  <si>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</si>
  <si>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</si>
  <si>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</si>
  <si>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</si>
  <si>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</si>
  <si>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</si>
  <si>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</si>
  <si>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</si>
  <si>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</si>
  <si>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</si>
  <si>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</si>
  <si>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</si>
  <si>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</si>
  <si>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</si>
  <si>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</si>
  <si>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</si>
  <si>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</si>
  <si>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</si>
  <si>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</si>
  <si>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</si>
  <si>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</si>
  <si>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</si>
  <si>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</si>
  <si>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</si>
  <si>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</si>
  <si>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</si>
  <si>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</si>
  <si>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</si>
  <si>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</si>
  <si>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</si>
  <si>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</si>
  <si>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</si>
  <si>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</si>
  <si>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</si>
  <si>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</si>
  <si>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</si>
  <si>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</si>
  <si>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</si>
  <si>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</si>
  <si>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</si>
  <si>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</si>
  <si>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</si>
  <si>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</si>
  <si>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</si>
  <si>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</si>
  <si>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</si>
  <si>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</si>
  <si>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</si>
  <si>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</si>
  <si>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</si>
  <si>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</si>
  <si>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</si>
  <si>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</si>
  <si>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</si>
  <si>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</si>
  <si>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</si>
  <si>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</si>
  <si>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</si>
  <si>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</si>
  <si>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</si>
  <si>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</si>
  <si>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</si>
  <si>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</si>
  <si>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</si>
  <si>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</si>
  <si>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</si>
  <si>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</si>
  <si>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</si>
  <si>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</si>
  <si>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</si>
  <si>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</si>
  <si>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</si>
  <si>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</si>
  <si>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</si>
  <si>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</si>
  <si>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</si>
  <si>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</si>
  <si>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</si>
  <si>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</si>
  <si>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</si>
  <si>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</si>
  <si>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</si>
  <si>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</si>
  <si>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</si>
  <si>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</si>
  <si>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</si>
  <si>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</si>
  <si>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</si>
  <si>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</si>
  <si>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</si>
  <si>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</si>
  <si>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</si>
  <si>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</si>
  <si>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</si>
  <si>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</si>
  <si>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</si>
  <si>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</si>
  <si>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</si>
  <si>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</si>
  <si>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</si>
  <si>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</si>
  <si>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</si>
  <si>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</si>
  <si>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</si>
  <si>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</si>
  <si>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</si>
  <si>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</si>
  <si>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</si>
  <si>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</si>
  <si>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</si>
  <si>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</si>
  <si>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</si>
  <si>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</si>
  <si>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</si>
  <si>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</si>
  <si>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</si>
  <si>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</si>
  <si>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</si>
  <si>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</si>
  <si>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</si>
  <si>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</si>
  <si>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</si>
  <si>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</si>
  <si>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</si>
  <si>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</si>
  <si>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</si>
  <si>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</si>
  <si>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</si>
  <si>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</si>
  <si>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</si>
  <si>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</si>
  <si>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</si>
  <si>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</si>
  <si>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</si>
  <si>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</si>
  <si>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</si>
  <si>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</si>
  <si>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</si>
  <si>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</si>
  <si>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</si>
  <si>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</si>
  <si>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</si>
  <si>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</si>
  <si>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</si>
  <si>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</si>
  <si>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</si>
  <si>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</si>
  <si>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</si>
  <si>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</si>
  <si>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</si>
  <si>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</si>
  <si>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</si>
  <si>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</si>
  <si>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</si>
  <si>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</si>
  <si>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</si>
  <si>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</si>
  <si>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</si>
  <si>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</si>
  <si>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</si>
  <si>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</si>
  <si>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</si>
  <si>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</si>
  <si>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</si>
  <si>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</si>
  <si>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</si>
  <si>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</si>
  <si>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</si>
  <si>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</si>
  <si>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</si>
  <si>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</si>
  <si>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</si>
  <si>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</si>
  <si>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</si>
  <si>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</si>
  <si>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</si>
  <si>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</si>
  <si>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</si>
  <si>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</si>
  <si>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</si>
  <si>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</si>
  <si>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</si>
  <si>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</si>
  <si>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</si>
  <si>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</si>
  <si>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</si>
  <si>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</si>
  <si>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</si>
  <si>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</si>
  <si>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</si>
  <si>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</si>
  <si>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</si>
  <si>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</si>
  <si>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</si>
  <si>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</si>
  <si>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</si>
  <si>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</si>
  <si>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</si>
  <si>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</si>
  <si>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</si>
  <si>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</si>
  <si>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</si>
  <si>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</si>
  <si>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</si>
  <si>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</si>
  <si>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</si>
  <si>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</si>
  <si>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</si>
  <si>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</si>
  <si>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</si>
  <si>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</si>
  <si>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</si>
  <si>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</si>
  <si>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</si>
  <si>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</si>
  <si>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</si>
  <si>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</si>
  <si>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</si>
  <si>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</si>
  <si>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</si>
  <si>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</si>
  <si>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</si>
  <si>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</si>
  <si>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</si>
  <si>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</si>
  <si>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</si>
  <si>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</si>
  <si>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</si>
  <si>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</si>
  <si>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</si>
  <si>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</si>
  <si>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</si>
  <si>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</si>
  <si>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</si>
  <si>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</si>
  <si>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</si>
  <si>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</si>
  <si>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</si>
  <si>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</si>
  <si>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</si>
  <si>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</si>
  <si>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</si>
  <si>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</si>
  <si>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</si>
  <si>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</si>
  <si>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</si>
  <si>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</si>
  <si>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</si>
  <si>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</si>
  <si>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</si>
  <si>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</si>
  <si>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</si>
  <si>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</si>
  <si>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</si>
  <si>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</si>
  <si>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</si>
  <si>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</si>
  <si>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</si>
  <si>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</si>
  <si>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</si>
  <si>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</si>
  <si>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</si>
  <si>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</si>
  <si>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</si>
  <si>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</si>
  <si>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</si>
  <si>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</si>
  <si>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</si>
  <si>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</si>
  <si>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</si>
  <si>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</si>
  <si>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</si>
  <si>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</si>
  <si>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</si>
  <si>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</si>
  <si>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</si>
  <si>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</si>
  <si>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</si>
  <si>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</si>
  <si>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</si>
  <si>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</si>
  <si>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</si>
  <si>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</si>
  <si>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</si>
  <si>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</si>
  <si>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</si>
  <si>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</si>
  <si>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</si>
  <si>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</si>
  <si>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</si>
  <si>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</si>
  <si>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</si>
  <si>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</si>
  <si>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</si>
  <si>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</si>
  <si>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</si>
  <si>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</si>
  <si>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</si>
  <si>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</si>
  <si>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</si>
  <si>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</si>
  <si>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</si>
  <si>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</si>
  <si>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</si>
  <si>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</si>
  <si>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</si>
  <si>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</si>
  <si>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</si>
  <si>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</si>
  <si>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</si>
  <si>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</si>
  <si>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</si>
  <si>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</si>
  <si>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</si>
  <si>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</si>
  <si>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</si>
  <si>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</si>
  <si>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</si>
  <si>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</si>
  <si>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</si>
  <si>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</si>
  <si>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</si>
  <si>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</si>
  <si>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</si>
  <si>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</si>
  <si>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</si>
  <si>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</si>
  <si>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</si>
  <si>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</si>
  <si>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</si>
  <si>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</si>
  <si>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</si>
  <si>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</si>
  <si>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</si>
  <si>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</si>
  <si>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</si>
  <si>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</si>
  <si>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</si>
  <si>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</si>
  <si>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</si>
  <si>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</si>
  <si>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</si>
  <si>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</si>
  <si>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</si>
  <si>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</si>
  <si>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</si>
  <si>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</si>
  <si>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</si>
  <si>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</si>
  <si>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</si>
  <si>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</si>
  <si>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</si>
  <si>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</si>
  <si>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</si>
  <si>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</si>
  <si>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</si>
  <si>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</si>
  <si>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</si>
  <si>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</si>
  <si>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</si>
  <si>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</si>
  <si>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</si>
  <si>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</si>
  <si>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</si>
  <si>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</si>
  <si>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</si>
  <si>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</si>
  <si>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</si>
  <si>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</si>
  <si>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</si>
  <si>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</si>
  <si>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</si>
  <si>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</si>
  <si>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</si>
  <si>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</si>
  <si>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</si>
  <si>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</si>
  <si>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</si>
  <si>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</si>
  <si>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</si>
  <si>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</si>
  <si>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</si>
  <si>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</si>
  <si>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</si>
  <si>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</si>
  <si>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</si>
  <si>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</si>
  <si>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</si>
  <si>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</si>
  <si>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</si>
  <si>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</si>
  <si>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</si>
  <si>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</si>
  <si>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</si>
  <si>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</si>
  <si>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</si>
  <si>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</si>
  <si>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</si>
  <si>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</si>
  <si>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</si>
  <si>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</si>
  <si>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</si>
  <si>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</si>
  <si>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</si>
  <si>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</si>
  <si>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</si>
  <si>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</si>
  <si>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</si>
  <si>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</si>
  <si>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</si>
  <si>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</si>
  <si>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</si>
  <si>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</si>
  <si>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</si>
  <si>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</si>
  <si>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</si>
  <si>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</si>
  <si>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</si>
  <si>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</si>
  <si>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</si>
  <si>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</si>
  <si>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</si>
  <si>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</si>
  <si>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</si>
  <si>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</si>
  <si>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</si>
  <si>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</si>
  <si>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</si>
  <si>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</si>
  <si>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</si>
  <si>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</si>
  <si>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</si>
  <si>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</si>
  <si>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</si>
  <si>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</si>
  <si>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</si>
  <si>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</si>
  <si>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</si>
  <si>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</si>
  <si>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</si>
  <si>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</si>
  <si>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</si>
  <si>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</si>
  <si>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</si>
  <si>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</si>
  <si>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</si>
  <si>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</si>
  <si>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</si>
  <si>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</si>
  <si>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</si>
  <si>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</si>
  <si>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</si>
  <si>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</si>
  <si>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</si>
  <si>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</si>
  <si>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</si>
  <si>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</si>
  <si>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</si>
  <si>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</si>
  <si>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</si>
  <si>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</si>
  <si>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</si>
  <si>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</si>
  <si>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</si>
  <si>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</si>
  <si>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</si>
  <si>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</si>
  <si>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</si>
  <si>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</si>
  <si>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</si>
  <si>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</si>
  <si>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</si>
  <si>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</si>
  <si>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</si>
  <si>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</si>
  <si>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</si>
  <si>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</si>
  <si>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</si>
  <si>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</si>
  <si>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</si>
  <si>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</si>
  <si>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</si>
  <si>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</si>
  <si>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</si>
  <si>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</si>
  <si>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</si>
  <si>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</si>
  <si>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</si>
  <si>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</si>
  <si>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</si>
  <si>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</si>
  <si>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</si>
  <si>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</si>
  <si>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</si>
  <si>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</si>
  <si>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</si>
  <si>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</si>
  <si>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</si>
  <si>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</si>
  <si>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</si>
  <si>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</si>
  <si>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</si>
  <si>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</si>
  <si>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</si>
  <si>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</si>
  <si>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</si>
  <si>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</si>
  <si>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</si>
  <si>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</si>
  <si>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</si>
  <si>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</si>
  <si>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</si>
  <si>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</si>
  <si>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</si>
  <si>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</si>
  <si>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</si>
  <si>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</si>
  <si>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</si>
  <si>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</si>
  <si>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</si>
  <si>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</si>
  <si>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</si>
  <si>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</si>
  <si>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</si>
  <si>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</si>
  <si>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</si>
  <si>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</si>
  <si>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</si>
  <si>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</si>
  <si>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</si>
  <si>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</si>
  <si>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</si>
  <si>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</si>
  <si>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</si>
  <si>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</si>
  <si>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</si>
  <si>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</si>
  <si>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</si>
  <si>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</si>
  <si>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</si>
  <si>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</si>
  <si>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</si>
  <si>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</si>
  <si>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</si>
  <si>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</si>
  <si>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</si>
  <si>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</si>
  <si>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</si>
  <si>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</si>
  <si>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</si>
  <si>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</si>
  <si>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</si>
  <si>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</si>
  <si>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</si>
  <si>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</si>
  <si>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</si>
  <si>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</si>
  <si>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</si>
  <si>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</si>
  <si>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</si>
  <si>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</si>
  <si>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</si>
  <si>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</si>
  <si>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</si>
  <si>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</si>
  <si>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</si>
  <si>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</si>
  <si>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</si>
  <si>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</si>
  <si>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</si>
  <si>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</si>
  <si>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</si>
  <si>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</si>
  <si>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</si>
  <si>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</si>
  <si>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</si>
  <si>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</si>
  <si>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</si>
  <si>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</si>
  <si>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</si>
  <si>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</si>
  <si>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</si>
  <si>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</si>
  <si>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</si>
  <si>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</si>
  <si>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</si>
  <si>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</si>
  <si>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</si>
  <si>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</si>
  <si>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</si>
  <si>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</si>
  <si>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</si>
  <si>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</si>
  <si>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</si>
  <si>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</si>
  <si>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</si>
  <si>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</si>
  <si>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</si>
  <si>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</si>
  <si>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</si>
  <si>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</si>
  <si>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</si>
  <si>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</si>
  <si>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</si>
  <si>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</si>
  <si>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</si>
  <si>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</si>
  <si>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</si>
  <si>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</si>
  <si>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</si>
  <si>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</si>
  <si>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</si>
  <si>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</si>
  <si>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</si>
  <si>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</si>
  <si>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</si>
  <si>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</si>
  <si>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</si>
  <si>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</si>
  <si>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</si>
  <si>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</si>
  <si>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</si>
  <si>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</si>
  <si>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</si>
  <si>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</si>
  <si>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</si>
  <si>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</si>
  <si>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</si>
  <si>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</si>
  <si>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</si>
  <si>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</si>
  <si>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</si>
  <si>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</si>
  <si>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</si>
  <si>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</si>
  <si>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</si>
  <si>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</si>
  <si>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</si>
  <si>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</si>
  <si>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</si>
  <si>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</si>
  <si>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</si>
  <si>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</si>
  <si>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</si>
  <si>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</si>
  <si>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</si>
  <si>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</si>
  <si>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</si>
  <si>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</si>
  <si>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</si>
  <si>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</si>
  <si>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</si>
  <si>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</si>
  <si>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</si>
  <si>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</si>
  <si>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</si>
  <si>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</si>
  <si>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</si>
  <si>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</si>
  <si>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</si>
  <si>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</si>
  <si>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</si>
  <si>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</si>
  <si>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</si>
  <si>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</si>
  <si>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</si>
  <si>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</si>
  <si>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</si>
  <si>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</si>
  <si>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</si>
  <si>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</si>
  <si>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</si>
  <si>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</si>
  <si>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</si>
  <si>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</si>
  <si>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</si>
  <si>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</si>
  <si>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</si>
  <si>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</si>
  <si>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</si>
  <si>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</si>
  <si>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</si>
  <si>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</si>
  <si>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</si>
  <si>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</si>
  <si>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</si>
  <si>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</si>
  <si>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</si>
  <si>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</si>
  <si>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</si>
  <si>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</si>
  <si>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</si>
  <si>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</si>
  <si>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</si>
  <si>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</si>
  <si>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</si>
  <si>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</si>
  <si>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</si>
  <si>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</si>
  <si>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</si>
  <si>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</si>
  <si>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</si>
  <si>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</si>
  <si>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</si>
  <si>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</si>
  <si>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</si>
  <si>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</si>
  <si>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</si>
  <si>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</si>
  <si>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</si>
  <si>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</si>
  <si>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</si>
  <si>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</si>
  <si>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</si>
  <si>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</si>
  <si>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</si>
  <si>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</si>
  <si>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</si>
  <si>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</si>
  <si>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</si>
  <si>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</si>
  <si>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</si>
  <si>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</si>
  <si>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</si>
  <si>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</si>
  <si>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</si>
  <si>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</si>
  <si>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</si>
  <si>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</si>
  <si>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</si>
  <si>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</si>
  <si>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</si>
  <si>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</si>
  <si>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</si>
  <si>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</si>
  <si>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</si>
  <si>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</si>
  <si>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</si>
  <si>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</si>
  <si>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</si>
  <si>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</si>
  <si>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</si>
  <si>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</si>
  <si>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</si>
  <si>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</si>
  <si>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</si>
  <si>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</si>
  <si>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</si>
  <si>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</si>
  <si>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</si>
  <si>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</si>
  <si>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</si>
  <si>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</si>
  <si>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</si>
  <si>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</si>
  <si>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</si>
  <si>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</si>
  <si>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</si>
  <si>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</si>
  <si>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</si>
  <si>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</si>
  <si>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</si>
  <si>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</si>
  <si>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</si>
  <si>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</si>
  <si>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</si>
  <si>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</si>
  <si>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</si>
  <si>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</si>
  <si>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</si>
  <si>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</si>
  <si>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</si>
  <si>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</si>
  <si>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</si>
  <si>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</si>
  <si>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</si>
  <si>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</si>
  <si>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</si>
  <si>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</si>
  <si>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</si>
  <si>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</si>
  <si>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</si>
  <si>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</si>
  <si>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</si>
  <si>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</si>
  <si>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</si>
  <si>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</si>
  <si>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</si>
  <si>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</si>
  <si>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</si>
  <si>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</si>
  <si>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</si>
  <si>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</si>
  <si>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</si>
  <si>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</si>
  <si>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</si>
  <si>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</si>
  <si>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</si>
  <si>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</si>
  <si>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</si>
  <si>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</si>
  <si>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</si>
  <si>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</si>
  <si>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</si>
  <si>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</si>
  <si>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</si>
  <si>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</si>
  <si>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</si>
  <si>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</si>
  <si>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</si>
  <si>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</si>
  <si>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</si>
  <si>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</si>
  <si>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</si>
  <si>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</si>
  <si>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</si>
  <si>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</si>
  <si>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</si>
  <si>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</si>
  <si>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</si>
  <si>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</si>
  <si>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</si>
  <si>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</si>
  <si>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</si>
  <si>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</si>
  <si>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</si>
  <si>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</si>
  <si>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</si>
  <si>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</si>
  <si>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</si>
  <si>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</si>
  <si>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</si>
  <si>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</si>
  <si>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</si>
  <si>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</si>
  <si>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</si>
  <si>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</si>
  <si>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</si>
  <si>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</si>
  <si>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</si>
  <si>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</si>
  <si>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</si>
  <si>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</si>
  <si>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</si>
  <si>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</si>
  <si>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</si>
  <si>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</si>
  <si>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</si>
  <si>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</si>
  <si>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</si>
  <si>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</si>
  <si>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</si>
  <si>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</si>
  <si>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</si>
  <si>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</si>
  <si>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</si>
  <si>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</si>
  <si>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</si>
  <si>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</si>
  <si>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</si>
  <si>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</si>
  <si>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</si>
  <si>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</si>
  <si>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</si>
  <si>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</si>
  <si>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</si>
  <si>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</si>
  <si>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</si>
  <si>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</si>
  <si>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</si>
  <si>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</si>
  <si>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</si>
  <si>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</si>
  <si>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</si>
  <si>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</si>
  <si>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</si>
  <si>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</si>
  <si>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</si>
  <si>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</si>
  <si>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</si>
  <si>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</si>
  <si>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</si>
  <si>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</si>
  <si>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</si>
  <si>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</si>
  <si>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</si>
  <si>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</si>
  <si>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</si>
  <si>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</si>
  <si>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</si>
  <si>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</si>
  <si>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</si>
  <si>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</si>
  <si>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</si>
  <si>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</si>
  <si>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</si>
  <si>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</si>
  <si>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</si>
  <si>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</si>
  <si>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</si>
  <si>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</si>
  <si>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</si>
  <si>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</si>
  <si>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</si>
  <si>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</si>
  <si>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</si>
  <si>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</si>
  <si>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</si>
  <si>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</si>
  <si>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</si>
  <si>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</si>
  <si>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</si>
  <si>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</si>
  <si>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</si>
  <si>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</si>
  <si>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</si>
  <si>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</si>
  <si>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</si>
  <si>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</si>
  <si>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</si>
  <si>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</si>
  <si>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</si>
  <si>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</si>
  <si>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</si>
  <si>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</si>
  <si>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</si>
  <si>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</si>
  <si>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</si>
  <si>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</si>
  <si>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</si>
  <si>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</si>
  <si>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</si>
  <si>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</si>
  <si>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</si>
  <si>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</si>
  <si>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</si>
  <si>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</si>
  <si>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</si>
  <si>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</si>
  <si>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</si>
  <si>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</si>
  <si>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</si>
  <si>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</si>
  <si>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</si>
  <si>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</si>
  <si>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</si>
  <si>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</si>
  <si>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</si>
  <si>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</si>
  <si>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</si>
  <si>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</si>
  <si>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</si>
  <si>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</si>
  <si>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</si>
  <si>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</si>
  <si>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</si>
  <si>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</si>
  <si>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</si>
  <si>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</si>
  <si>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</si>
  <si>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</si>
  <si>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</si>
  <si>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</si>
  <si>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</si>
  <si>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</si>
  <si>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</si>
  <si>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</si>
  <si>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</si>
  <si>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</si>
  <si>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</si>
  <si>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</si>
  <si>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</si>
  <si>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</si>
  <si>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</si>
  <si>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</si>
  <si>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</si>
  <si>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</si>
  <si>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</si>
  <si>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</si>
  <si>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</si>
  <si>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</si>
  <si>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</si>
  <si>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</si>
  <si>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</si>
  <si>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</si>
  <si>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</si>
  <si>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</si>
  <si>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</si>
  <si>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</si>
  <si>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</si>
  <si>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</si>
  <si>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</si>
  <si>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</si>
  <si>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</si>
  <si>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</si>
  <si>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</si>
  <si>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</si>
  <si>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</si>
  <si>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</si>
  <si>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</si>
  <si>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</si>
  <si>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</si>
  <si>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</si>
  <si>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</si>
  <si>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</si>
  <si>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</si>
  <si>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</si>
  <si>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</si>
  <si>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</si>
  <si>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</si>
  <si>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</si>
  <si>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</si>
  <si>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</si>
  <si>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</si>
  <si>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</si>
  <si>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</si>
  <si>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</si>
  <si>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</si>
  <si>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</si>
  <si>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</si>
  <si>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</si>
  <si>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</si>
  <si>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</si>
  <si>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</si>
  <si>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</si>
  <si>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</si>
  <si>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</si>
  <si>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</si>
  <si>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</si>
  <si>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</si>
  <si>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</si>
  <si>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</si>
  <si>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</si>
  <si>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</si>
  <si>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</si>
  <si>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</si>
  <si>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</si>
  <si>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</si>
  <si>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</si>
  <si>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</si>
  <si>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</si>
  <si>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</si>
  <si>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</si>
  <si>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</si>
  <si>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</si>
  <si>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</si>
  <si>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</si>
  <si>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</si>
  <si>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</si>
  <si>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</si>
  <si>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</si>
  <si>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</si>
  <si>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</si>
  <si>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</si>
  <si>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</si>
  <si>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</si>
  <si>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</si>
  <si>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</si>
  <si>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</si>
  <si>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</si>
  <si>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</si>
  <si>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</si>
  <si>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</si>
  <si>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</si>
  <si>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</si>
  <si>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</si>
  <si>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</si>
  <si>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</si>
  <si>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</si>
  <si>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</si>
  <si>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</si>
  <si>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</si>
  <si>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</si>
  <si>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</si>
  <si>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</si>
  <si>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</si>
  <si>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</si>
  <si>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</si>
  <si>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</si>
  <si>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</si>
  <si>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</si>
  <si>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</si>
  <si>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</si>
  <si>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</si>
  <si>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</si>
  <si>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</si>
  <si>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</si>
  <si>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</si>
  <si>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</si>
  <si>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</si>
  <si>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</si>
  <si>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</si>
  <si>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</si>
  <si>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</si>
  <si>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</si>
  <si>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</si>
  <si>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</si>
  <si>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</si>
  <si>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</si>
  <si>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</si>
  <si>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</si>
  <si>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</si>
  <si>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</si>
  <si>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</si>
  <si>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</si>
  <si>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</si>
  <si>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</si>
  <si>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</si>
  <si>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</si>
  <si>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</si>
  <si>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</si>
  <si>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</si>
  <si>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</si>
  <si>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</si>
  <si>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</si>
  <si>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</si>
  <si>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</si>
  <si>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</si>
  <si>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</si>
  <si>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</si>
  <si>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</si>
  <si>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</si>
  <si>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</si>
  <si>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</si>
  <si>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</si>
  <si>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</si>
  <si>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</si>
  <si>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</si>
  <si>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</si>
  <si>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</si>
  <si>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</si>
  <si>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</si>
  <si>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</si>
  <si>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</si>
  <si>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</si>
  <si>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</si>
  <si>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</si>
  <si>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</si>
  <si>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</si>
  <si>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</si>
  <si>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</si>
  <si>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</si>
  <si>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</si>
  <si>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</si>
  <si>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</si>
  <si>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</si>
  <si>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</si>
  <si>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</si>
  <si>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</si>
  <si>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</si>
  <si>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</si>
  <si>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</si>
  <si>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</si>
  <si>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</si>
  <si>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</si>
  <si>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</si>
  <si>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</si>
  <si>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</si>
  <si>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</si>
  <si>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</si>
  <si>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</si>
  <si>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</si>
  <si>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</si>
  <si>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</si>
  <si>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</si>
  <si>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</si>
  <si>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</si>
  <si>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</si>
  <si>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</si>
  <si>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</si>
  <si>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</si>
  <si>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</si>
  <si>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</si>
  <si>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</si>
  <si>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</si>
  <si>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</si>
  <si>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</si>
  <si>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</si>
  <si>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</si>
  <si>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</si>
  <si>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</si>
  <si>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</si>
  <si>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</si>
  <si>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</si>
  <si>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</si>
  <si>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</si>
  <si>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</si>
  <si>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</si>
  <si>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</si>
  <si>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</si>
  <si>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</si>
  <si>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</si>
  <si>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</si>
  <si>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</si>
  <si>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</si>
  <si>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</si>
  <si>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</si>
  <si>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</si>
  <si>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</si>
  <si>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</si>
  <si>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</si>
  <si>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</si>
  <si>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</si>
  <si>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</si>
  <si>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</si>
  <si>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</si>
  <si>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</si>
  <si>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</si>
  <si>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</si>
  <si>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</si>
  <si>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</si>
  <si>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</si>
  <si>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</si>
  <si>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</si>
  <si>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</si>
  <si>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</si>
  <si>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</si>
  <si>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</si>
  <si>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</si>
  <si>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</si>
  <si>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</si>
  <si>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</si>
  <si>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</si>
  <si>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</si>
  <si>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</si>
  <si>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</si>
  <si>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</si>
  <si>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</si>
  <si>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</si>
  <si>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</si>
  <si>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</si>
  <si>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</si>
  <si>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</si>
  <si>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</si>
  <si>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</si>
  <si>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</si>
  <si>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</si>
  <si>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</si>
  <si>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</si>
  <si>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</si>
  <si>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</si>
  <si>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</si>
  <si>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</si>
  <si>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</si>
  <si>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</si>
  <si>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</si>
  <si>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</si>
  <si>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</si>
  <si>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</si>
  <si>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</si>
  <si>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</si>
  <si>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</si>
  <si>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</si>
  <si>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</si>
  <si>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</si>
  <si>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</si>
  <si>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</si>
  <si>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</si>
  <si>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</si>
  <si>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</si>
  <si>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</si>
  <si>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</si>
  <si>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</si>
  <si>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</si>
  <si>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</si>
  <si>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</si>
  <si>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</si>
  <si>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</si>
  <si>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</si>
  <si>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</si>
  <si>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</si>
  <si>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</si>
  <si>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</si>
  <si>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</si>
  <si>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</si>
  <si>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</si>
  <si>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</si>
  <si>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</si>
  <si>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</si>
  <si>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</si>
  <si>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</si>
  <si>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</si>
  <si>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</si>
  <si>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</si>
  <si>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</si>
  <si>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</si>
  <si>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</si>
  <si>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</si>
  <si>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</si>
  <si>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</si>
  <si>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</si>
  <si>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</si>
  <si>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</si>
  <si>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</si>
  <si>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</si>
  <si>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</si>
  <si>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</si>
  <si>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</si>
  <si>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</si>
  <si>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</si>
  <si>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</si>
  <si>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</si>
  <si>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</si>
  <si>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</si>
  <si>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</si>
  <si>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</si>
  <si>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</si>
  <si>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</si>
  <si>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</si>
  <si>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</si>
  <si>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</si>
  <si>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</si>
  <si>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</si>
  <si>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</si>
  <si>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</si>
  <si>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</si>
  <si>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</si>
  <si>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</si>
  <si>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</si>
  <si>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</si>
  <si>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</si>
  <si>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</si>
  <si>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</si>
  <si>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</si>
  <si>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</si>
  <si>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</si>
  <si>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</si>
  <si>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</si>
  <si>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</si>
  <si>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</si>
  <si>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</si>
  <si>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</si>
  <si>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</si>
  <si>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</si>
  <si>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</si>
  <si>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</si>
  <si>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</si>
  <si>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</si>
  <si>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</si>
  <si>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</si>
  <si>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</si>
  <si>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</si>
  <si>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</si>
  <si>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</si>
  <si>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</si>
  <si>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</si>
  <si>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</si>
  <si>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</si>
  <si>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</si>
  <si>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</si>
  <si>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</si>
  <si>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</si>
  <si>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</si>
  <si>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</si>
  <si>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</si>
  <si>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</si>
  <si>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</si>
  <si>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</si>
  <si>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</si>
  <si>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</si>
  <si>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</si>
  <si>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</si>
  <si>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</si>
  <si>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</si>
  <si>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</si>
  <si>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</si>
  <si>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</si>
  <si>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</si>
  <si>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</si>
  <si>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</si>
  <si>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</si>
  <si>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</si>
  <si>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</si>
  <si>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</si>
  <si>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</si>
  <si>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</si>
  <si>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</si>
  <si>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</si>
  <si>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</si>
  <si>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</si>
  <si>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</si>
  <si>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</si>
  <si>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</si>
  <si>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</si>
  <si>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</si>
  <si>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</si>
  <si>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</si>
  <si>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</si>
  <si>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</si>
  <si>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</si>
  <si>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</si>
  <si>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</si>
  <si>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</si>
  <si>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</si>
  <si>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</si>
  <si>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</si>
  <si>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</si>
  <si>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</si>
  <si>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</si>
  <si>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</si>
  <si>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</si>
  <si>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</si>
  <si>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</si>
  <si>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</si>
  <si>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</si>
  <si>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</si>
  <si>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</si>
  <si>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</si>
  <si>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</si>
  <si>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</si>
  <si>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</si>
  <si>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</si>
  <si>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</si>
  <si>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</si>
  <si>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</si>
  <si>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</si>
  <si>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</si>
  <si>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</si>
  <si>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</si>
  <si>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</si>
  <si>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</si>
  <si>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</si>
  <si>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</si>
  <si>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</si>
  <si>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</si>
  <si>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</si>
  <si>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</si>
  <si>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</si>
  <si>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</si>
  <si>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</si>
  <si>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</si>
  <si>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</si>
  <si>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</si>
  <si>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</si>
  <si>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</si>
  <si>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</si>
  <si>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</si>
  <si>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</si>
  <si>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</si>
  <si>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</si>
  <si>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</si>
  <si>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</si>
  <si>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</si>
  <si>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</si>
  <si>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</si>
  <si>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</si>
  <si>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</si>
  <si>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</si>
  <si>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</si>
  <si>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</si>
  <si>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</si>
  <si>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</si>
  <si>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</si>
  <si>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</si>
  <si>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</si>
  <si>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</si>
  <si>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</si>
  <si>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</si>
  <si>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</si>
  <si>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</si>
  <si>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</si>
  <si>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</si>
  <si>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</si>
  <si>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</si>
  <si>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</si>
  <si>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</si>
  <si>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</si>
  <si>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</si>
  <si>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</si>
  <si>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</si>
  <si>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</si>
  <si>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</si>
  <si>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</si>
  <si>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</si>
  <si>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</si>
  <si>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</si>
  <si>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</si>
  <si>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</si>
  <si>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</si>
  <si>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</si>
  <si>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</si>
  <si>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</si>
  <si>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</si>
  <si>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</si>
  <si>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</si>
  <si>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</si>
  <si>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</si>
  <si>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</si>
  <si>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</si>
  <si>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</si>
  <si>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</si>
  <si>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</si>
  <si>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</si>
  <si>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</si>
  <si>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</si>
  <si>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</si>
  <si>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</si>
  <si>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</si>
  <si>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</si>
  <si>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</si>
  <si>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</si>
  <si>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</si>
  <si>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</si>
  <si>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</si>
  <si>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</si>
  <si>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</si>
  <si>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</si>
  <si>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</si>
  <si>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</si>
  <si>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</si>
  <si>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</si>
  <si>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</si>
  <si>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</si>
  <si>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</si>
  <si>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</si>
  <si>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</si>
  <si>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</si>
  <si>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</si>
  <si>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</si>
  <si>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</si>
  <si>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</si>
  <si>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</si>
  <si>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</si>
  <si>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</si>
  <si>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</si>
  <si>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</si>
  <si>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</si>
  <si>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</si>
  <si>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</si>
  <si>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</si>
  <si>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</si>
  <si>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</si>
  <si>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</si>
  <si>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</si>
  <si>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</si>
  <si>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</si>
  <si>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</si>
  <si>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</si>
  <si>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</si>
  <si>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</si>
  <si>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</si>
  <si>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</si>
  <si>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</si>
  <si>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</si>
  <si>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</si>
  <si>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</si>
  <si>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</si>
  <si>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</si>
  <si>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</si>
  <si>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</si>
  <si>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</si>
  <si>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</si>
  <si>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</si>
  <si>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</si>
  <si>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</si>
  <si>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</si>
  <si>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</si>
  <si>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</si>
  <si>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</si>
  <si>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</si>
  <si>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</si>
  <si>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</si>
  <si>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</si>
  <si>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</si>
  <si>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</si>
  <si>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</si>
  <si>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</si>
  <si>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</si>
  <si>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</si>
  <si>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</si>
  <si>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</si>
  <si>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</si>
  <si>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</si>
  <si>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</si>
  <si>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</si>
  <si>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</si>
  <si>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</si>
  <si>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</si>
  <si>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</si>
  <si>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</si>
  <si>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</si>
  <si>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</si>
  <si>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</si>
  <si>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</si>
  <si>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</si>
  <si>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</si>
  <si>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</si>
  <si>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</si>
  <si>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</si>
  <si>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</si>
  <si>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</si>
  <si>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</si>
  <si>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</si>
  <si>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</si>
  <si>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</si>
  <si>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</si>
  <si>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</si>
  <si>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</si>
  <si>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</si>
  <si>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</si>
  <si>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</si>
  <si>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</si>
  <si>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</si>
  <si>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</si>
  <si>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</si>
  <si>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</si>
  <si>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</si>
  <si>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</si>
  <si>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</si>
  <si>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</si>
  <si>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</si>
  <si>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</si>
  <si>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</si>
  <si>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</si>
  <si>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</si>
  <si>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</si>
  <si>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</si>
  <si>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</si>
  <si>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</si>
  <si>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</si>
  <si>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</si>
  <si>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</si>
  <si>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</si>
  <si>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</si>
  <si>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</si>
  <si>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</si>
  <si>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</si>
  <si>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</si>
  <si>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</si>
  <si>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</si>
  <si>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</si>
  <si>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</si>
  <si>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</si>
  <si>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</si>
  <si>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</si>
  <si>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</si>
  <si>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</si>
  <si>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</si>
  <si>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</si>
  <si>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</si>
  <si>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</si>
  <si>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</si>
  <si>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</si>
  <si>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</si>
  <si>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</si>
  <si>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</si>
  <si>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</si>
  <si>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</si>
  <si>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</si>
  <si>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</si>
  <si>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</si>
  <si>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</si>
  <si>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</si>
  <si>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</si>
  <si>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</si>
  <si>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</si>
  <si>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</si>
  <si>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</si>
  <si>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</si>
  <si>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</si>
  <si>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</si>
  <si>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</si>
  <si>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</si>
  <si>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</si>
  <si>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</si>
  <si>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</si>
  <si>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</si>
  <si>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</si>
  <si>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</si>
  <si>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</si>
  <si>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</si>
  <si>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</si>
  <si>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</si>
  <si>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</si>
  <si>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</si>
  <si>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</si>
  <si>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</si>
  <si>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</si>
  <si>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</si>
  <si>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</si>
  <si>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</si>
  <si>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</si>
  <si>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</si>
  <si>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</si>
  <si>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</si>
  <si>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</si>
  <si>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</si>
  <si>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</si>
  <si>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</si>
  <si>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</si>
  <si>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</si>
  <si>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</si>
  <si>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</si>
  <si>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</si>
  <si>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</si>
  <si>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</si>
  <si>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</si>
  <si>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</si>
  <si>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</si>
  <si>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</si>
  <si>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</si>
  <si>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</si>
  <si>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</si>
  <si>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</si>
  <si>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</si>
  <si>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</si>
  <si>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</si>
  <si>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</si>
  <si>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</si>
  <si>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</si>
  <si>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</si>
  <si>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</si>
  <si>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</si>
  <si>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</si>
  <si>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</si>
  <si>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</si>
  <si>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</si>
  <si>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</si>
  <si>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</si>
  <si>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</si>
  <si>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</si>
  <si>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</si>
  <si>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</si>
  <si>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</si>
  <si>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</si>
  <si>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</si>
  <si>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</si>
  <si>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</si>
  <si>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</si>
  <si>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</si>
  <si>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</si>
  <si>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</si>
  <si>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</si>
  <si>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</si>
  <si>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</si>
  <si>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</si>
  <si>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</si>
  <si>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</si>
  <si>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</si>
  <si>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</si>
  <si>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</si>
  <si>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</si>
  <si>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</si>
  <si>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</si>
  <si>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</si>
  <si>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</si>
  <si>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</si>
  <si>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</si>
  <si>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</si>
  <si>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</si>
  <si>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</si>
  <si>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</si>
  <si>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</si>
  <si>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</si>
  <si>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</si>
  <si>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</si>
  <si>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</si>
  <si>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</si>
  <si>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</si>
  <si>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</si>
  <si>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</si>
  <si>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</si>
  <si>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</si>
  <si>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</si>
  <si>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</si>
  <si>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</si>
  <si>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</si>
  <si>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</si>
  <si>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</si>
  <si>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</si>
  <si>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</si>
  <si>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</si>
  <si>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</si>
  <si>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</si>
  <si>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</si>
  <si>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</si>
  <si>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</si>
  <si>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</si>
  <si>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</si>
  <si>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</si>
  <si>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</si>
  <si>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</si>
  <si>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</si>
  <si>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</si>
  <si>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</si>
  <si>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</si>
  <si>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</si>
  <si>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</si>
  <si>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</si>
  <si>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</si>
  <si>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</si>
  <si>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</si>
  <si>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</si>
  <si>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</si>
  <si>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</si>
  <si>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</si>
  <si>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</si>
  <si>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</si>
  <si>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</si>
  <si>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</si>
  <si>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</si>
  <si>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</si>
  <si>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</si>
  <si>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</si>
  <si>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</si>
  <si>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</si>
  <si>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</si>
  <si>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</si>
  <si>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</si>
  <si>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</si>
  <si>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</si>
  <si>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</si>
  <si>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</si>
  <si>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</si>
  <si>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</si>
  <si>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</si>
  <si>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</si>
  <si>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</si>
  <si>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</si>
  <si>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</si>
  <si>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</si>
  <si>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</si>
  <si>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</si>
  <si>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</si>
  <si>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</si>
  <si>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</si>
  <si>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</si>
  <si>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</si>
  <si>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</si>
  <si>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</si>
  <si>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</si>
  <si>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</si>
  <si>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</si>
  <si>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</si>
  <si>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</si>
  <si>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</si>
  <si>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</si>
  <si>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</si>
  <si>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</si>
  <si>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</si>
  <si>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</si>
  <si>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</si>
  <si>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</si>
  <si>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</si>
  <si>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</si>
  <si>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</si>
  <si>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</si>
  <si>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</si>
  <si>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</si>
  <si>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</si>
  <si>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</si>
  <si>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</si>
  <si>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</si>
  <si>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</si>
  <si>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</si>
  <si>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</si>
  <si>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</si>
  <si>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</si>
  <si>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</si>
  <si>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</si>
  <si>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</si>
  <si>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</si>
  <si>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</si>
  <si>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</si>
  <si>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</si>
  <si>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</si>
  <si>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</si>
  <si>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</si>
  <si>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</si>
  <si>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</si>
  <si>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</si>
  <si>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</si>
  <si>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</si>
  <si>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</si>
  <si>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</si>
  <si>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</si>
  <si>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</si>
  <si>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</si>
  <si>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</si>
  <si>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</si>
  <si>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</si>
  <si>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</si>
  <si>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</si>
  <si>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</si>
  <si>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</si>
  <si>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</si>
  <si>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</si>
  <si>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</si>
  <si>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</si>
  <si>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</si>
  <si>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</si>
  <si>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</si>
  <si>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</si>
  <si>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</si>
  <si>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</si>
  <si>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</si>
  <si>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</si>
  <si>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</si>
  <si>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</si>
  <si>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</si>
  <si>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</si>
  <si>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</si>
  <si>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</si>
  <si>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</si>
  <si>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</si>
  <si>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</si>
  <si>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</si>
  <si>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</si>
  <si>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</si>
  <si>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</si>
  <si>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</si>
  <si>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</si>
  <si>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</si>
  <si>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</si>
  <si>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</si>
  <si>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</si>
  <si>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</si>
  <si>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</si>
  <si>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</si>
  <si>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</si>
  <si>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</si>
  <si>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</si>
  <si>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</si>
  <si>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</si>
  <si>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</si>
  <si>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</si>
  <si>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</si>
  <si>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</si>
  <si>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</si>
  <si>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</si>
  <si>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</si>
  <si>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</si>
  <si>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</si>
  <si>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</si>
  <si>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</si>
  <si>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</si>
  <si>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</si>
  <si>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</si>
  <si>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</si>
  <si>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</si>
  <si>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</si>
  <si>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</si>
  <si>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</si>
  <si>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</si>
  <si>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</si>
  <si>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</si>
  <si>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</si>
  <si>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</si>
  <si>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</si>
  <si>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</si>
  <si>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</si>
  <si>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</si>
  <si>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</si>
  <si>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</si>
  <si>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</si>
  <si>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</si>
  <si>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</si>
  <si>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</si>
  <si>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</si>
  <si>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</si>
  <si>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</si>
  <si>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</si>
  <si>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</si>
  <si>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</si>
  <si>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</si>
  <si>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</si>
  <si>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</si>
  <si>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</si>
  <si>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</si>
  <si>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</si>
  <si>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</si>
  <si>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</si>
  <si>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</si>
  <si>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</si>
  <si>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</si>
  <si>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</si>
  <si>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</si>
  <si>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</si>
  <si>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</si>
  <si>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</si>
  <si>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</si>
  <si>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</si>
  <si>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</si>
  <si>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</si>
  <si>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</si>
  <si>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</si>
  <si>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</si>
  <si>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</si>
  <si>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</si>
  <si>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</si>
  <si>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</si>
  <si>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</si>
  <si>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</si>
  <si>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</si>
  <si>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</si>
  <si>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</si>
  <si>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</si>
  <si>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</si>
  <si>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</si>
  <si>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</si>
  <si>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</si>
  <si>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</si>
  <si>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</si>
  <si>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</si>
  <si>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</si>
  <si>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</si>
  <si>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</si>
  <si>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</si>
  <si>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</si>
  <si>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</si>
  <si>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</si>
  <si>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</si>
  <si>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</si>
  <si>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</si>
  <si>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</si>
  <si>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</si>
  <si>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</si>
  <si>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</si>
  <si>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</si>
  <si>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</si>
  <si>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</si>
  <si>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</si>
  <si>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</si>
  <si>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</si>
  <si>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</si>
  <si>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</si>
  <si>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</si>
  <si>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</si>
  <si>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</si>
  <si>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</si>
  <si>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</si>
  <si>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</si>
  <si>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</si>
  <si>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</si>
  <si>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</si>
  <si>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</si>
  <si>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</si>
  <si>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</si>
  <si>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</si>
  <si>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</si>
  <si>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</si>
  <si>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</si>
  <si>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</si>
  <si>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</si>
  <si>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</si>
  <si>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</si>
  <si>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</si>
  <si>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</si>
  <si>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</si>
  <si>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</si>
  <si>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</si>
  <si>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</si>
  <si>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</si>
  <si>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</si>
  <si>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</si>
  <si>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</si>
  <si>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</si>
  <si>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</si>
  <si>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</si>
  <si>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</si>
  <si>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</si>
  <si>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</si>
  <si>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</si>
  <si>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</si>
  <si>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</si>
  <si>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</si>
  <si>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</si>
  <si>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</si>
  <si>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</si>
  <si>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</si>
  <si>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</si>
  <si>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</si>
  <si>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</si>
  <si>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</si>
  <si>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</si>
  <si>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</si>
  <si>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</si>
  <si>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</si>
  <si>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</si>
  <si>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</si>
  <si>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</si>
  <si>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</si>
  <si>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</si>
  <si>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</si>
  <si>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</si>
  <si>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</si>
  <si>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</si>
  <si>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</si>
  <si>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</si>
  <si>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</si>
  <si>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</si>
  <si>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</si>
  <si>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</si>
  <si>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</si>
  <si>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</si>
  <si>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</si>
  <si>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</si>
  <si>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</si>
  <si>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</si>
  <si>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</si>
  <si>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</si>
  <si>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</si>
  <si>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</si>
  <si>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</si>
  <si>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</si>
  <si>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</si>
  <si>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</si>
  <si>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</si>
  <si>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</si>
  <si>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</si>
  <si>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</si>
  <si>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</si>
  <si>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</si>
  <si>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</si>
  <si>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</si>
  <si>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</si>
  <si>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</si>
  <si>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</si>
  <si>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</si>
  <si>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</si>
  <si>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</si>
  <si>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</si>
  <si>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</si>
  <si>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</si>
  <si>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</si>
  <si>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</si>
  <si>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</si>
  <si>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</si>
  <si>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</si>
  <si>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</si>
  <si>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</si>
  <si>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</si>
  <si>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</si>
  <si>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</si>
  <si>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</si>
  <si>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</si>
  <si>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</si>
  <si>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</si>
  <si>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</si>
  <si>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</si>
  <si>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</si>
  <si>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</si>
  <si>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</si>
  <si>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</si>
  <si>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</si>
  <si>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</si>
  <si>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</si>
  <si>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</si>
  <si>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</si>
  <si>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</si>
  <si>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</si>
  <si>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</si>
  <si>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</si>
  <si>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</si>
  <si>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</si>
  <si>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</si>
  <si>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</si>
  <si>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</si>
  <si>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</si>
  <si>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</si>
  <si>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</si>
  <si>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</si>
  <si>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</si>
  <si>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</si>
  <si>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</si>
  <si>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</si>
  <si>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</si>
  <si>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</si>
  <si>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</si>
  <si>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</si>
  <si>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</si>
  <si>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</si>
  <si>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</si>
  <si>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</si>
  <si>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</si>
  <si>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</si>
  <si>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</si>
  <si>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</si>
  <si>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</si>
  <si>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</si>
  <si>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</si>
  <si>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</si>
  <si>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</si>
  <si>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</si>
  <si>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</si>
  <si>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</si>
  <si>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</si>
  <si>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</si>
  <si>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</si>
  <si>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</si>
  <si>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</si>
  <si>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</si>
  <si>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</si>
  <si>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</si>
  <si>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</si>
  <si>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</si>
  <si>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</si>
  <si>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</si>
  <si>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</si>
  <si>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</si>
  <si>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</si>
  <si>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</si>
  <si>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</si>
  <si>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</si>
  <si>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</si>
  <si>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</si>
  <si>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</si>
  <si>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</si>
  <si>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</si>
  <si>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</si>
  <si>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</si>
  <si>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</si>
  <si>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</si>
  <si>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</si>
  <si>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</si>
  <si>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</si>
  <si>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</si>
  <si>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</si>
  <si>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</si>
  <si>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</si>
  <si>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</si>
  <si>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</si>
  <si>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</si>
  <si>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</si>
  <si>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</si>
  <si>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</si>
  <si>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</si>
  <si>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</si>
  <si>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</si>
  <si>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</si>
  <si>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</si>
  <si>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</si>
  <si>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</si>
  <si>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</si>
  <si>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</si>
  <si>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</si>
  <si>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</si>
  <si>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</si>
  <si>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</si>
  <si>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</si>
  <si>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</si>
  <si>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</si>
  <si>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</si>
  <si>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</si>
  <si>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</si>
  <si>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</si>
  <si>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</si>
  <si>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</si>
  <si>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</si>
  <si>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</si>
  <si>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</si>
  <si>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</si>
  <si>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</si>
  <si>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</si>
  <si>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</si>
  <si>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</si>
  <si>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</si>
  <si>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</si>
  <si>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</si>
  <si>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</si>
  <si>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</si>
  <si>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</si>
  <si>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</si>
  <si>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</si>
  <si>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</si>
  <si>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</si>
  <si>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</si>
  <si>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</si>
  <si>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</si>
  <si>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</si>
  <si>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</si>
  <si>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</si>
  <si>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</si>
  <si>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</si>
  <si>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</si>
  <si>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</si>
  <si>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</si>
  <si>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</si>
  <si>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</si>
  <si>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</si>
  <si>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</si>
  <si>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</si>
  <si>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</si>
  <si>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</si>
  <si>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</si>
  <si>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</si>
  <si>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</si>
  <si>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</si>
  <si>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</si>
  <si>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</si>
  <si>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</si>
  <si>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</si>
  <si>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</si>
  <si>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</si>
  <si>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</si>
  <si>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</si>
  <si>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</si>
  <si>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</si>
  <si>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</si>
  <si>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</si>
  <si>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</si>
  <si>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</si>
  <si>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</si>
  <si>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</si>
  <si>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</si>
  <si>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</si>
  <si>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</si>
  <si>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</si>
  <si>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</si>
  <si>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</si>
  <si>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</si>
  <si>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</si>
  <si>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</si>
  <si>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</si>
  <si>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</si>
  <si>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</si>
  <si>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</si>
  <si>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</si>
  <si>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</si>
  <si>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</si>
  <si>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</si>
  <si>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</si>
  <si>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</si>
  <si>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</si>
  <si>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</si>
  <si>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</si>
  <si>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</si>
  <si>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</si>
  <si>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</si>
  <si>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</si>
  <si>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</si>
  <si>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</si>
  <si>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</si>
  <si>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</si>
  <si>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</si>
  <si>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</si>
  <si>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</si>
  <si>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</si>
  <si>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</si>
  <si>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</si>
  <si>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</si>
  <si>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</si>
  <si>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</si>
  <si>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</si>
  <si>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</si>
  <si>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</si>
  <si>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</si>
  <si>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</si>
  <si>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</si>
  <si>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</si>
  <si>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</si>
  <si>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</si>
  <si>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</si>
  <si>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</si>
  <si>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</si>
  <si>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</si>
  <si>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</si>
  <si>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</si>
  <si>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</si>
  <si>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</si>
  <si>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</si>
  <si>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</si>
  <si>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</si>
  <si>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</si>
  <si>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</si>
  <si>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</si>
  <si>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</si>
  <si>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</si>
  <si>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</si>
  <si>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</si>
  <si>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</si>
  <si>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</si>
  <si>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</si>
  <si>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</si>
  <si>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</si>
  <si>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</si>
  <si>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</si>
  <si>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</si>
  <si>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</si>
  <si>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</si>
  <si>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</si>
  <si>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</si>
  <si>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</si>
  <si>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</si>
  <si>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</si>
  <si>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</si>
  <si>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</si>
  <si>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</si>
  <si>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</si>
  <si>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</si>
  <si>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</si>
  <si>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</si>
  <si>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</si>
  <si>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</si>
  <si>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</si>
  <si>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</si>
  <si>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</si>
  <si>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</si>
  <si>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</si>
  <si>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</si>
  <si>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</si>
  <si>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</si>
  <si>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</si>
  <si>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</si>
  <si>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</si>
  <si>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</si>
  <si>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</si>
  <si>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</si>
  <si>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</si>
  <si>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</si>
  <si>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</si>
  <si>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</si>
  <si>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</si>
  <si>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</si>
  <si>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</si>
  <si>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</si>
  <si>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</si>
  <si>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</si>
  <si>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</si>
  <si>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</si>
  <si>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</si>
  <si>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</si>
  <si>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</si>
  <si>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</si>
  <si>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</si>
  <si>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</si>
  <si>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</si>
  <si>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</si>
  <si>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</si>
  <si>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</si>
  <si>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</si>
  <si>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</si>
  <si>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</si>
  <si>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</si>
  <si>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</si>
  <si>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</si>
  <si>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</si>
  <si>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</si>
  <si>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</si>
  <si>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</si>
  <si>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</si>
  <si>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</si>
  <si>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</si>
  <si>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</si>
  <si>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</si>
  <si>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</si>
  <si>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</si>
  <si>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</si>
  <si>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</si>
  <si>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</si>
  <si>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</si>
  <si>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</si>
  <si>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</si>
  <si>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</si>
  <si>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</si>
  <si>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</si>
  <si>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</si>
  <si>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</si>
  <si>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</si>
  <si>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</si>
  <si>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</si>
  <si>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</si>
  <si>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</si>
  <si>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</si>
  <si>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</si>
  <si>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</si>
  <si>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</si>
  <si>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</si>
  <si>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</si>
  <si>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</si>
  <si>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</si>
  <si>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</si>
  <si>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</si>
  <si>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</si>
  <si>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</si>
  <si>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</si>
  <si>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</si>
  <si>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</si>
  <si>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</si>
  <si>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</si>
  <si>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</si>
  <si>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</si>
  <si>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</si>
  <si>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</si>
  <si>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</si>
  <si>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</si>
  <si>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</si>
  <si>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</si>
  <si>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</si>
  <si>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</si>
  <si>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</si>
  <si>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</si>
  <si>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</si>
  <si>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</si>
  <si>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</si>
  <si>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</si>
  <si>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</si>
  <si>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</si>
  <si>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</si>
  <si>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</si>
  <si>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</si>
  <si>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</si>
  <si>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</si>
  <si>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</si>
  <si>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</si>
  <si>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</si>
  <si>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</si>
  <si>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</si>
  <si>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</si>
  <si>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</si>
  <si>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</si>
  <si>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</si>
  <si>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</si>
  <si>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</si>
  <si>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</si>
  <si>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</si>
  <si>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</si>
  <si>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</si>
  <si>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</si>
  <si>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</si>
  <si>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</si>
  <si>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</si>
  <si>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</si>
  <si>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</si>
  <si>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</si>
  <si>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</si>
  <si>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</si>
  <si>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</si>
  <si>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</si>
  <si>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</si>
  <si>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</si>
  <si>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</si>
  <si>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</si>
  <si>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</si>
  <si>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</si>
  <si>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</si>
  <si>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</si>
  <si>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</si>
  <si>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</si>
  <si>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</si>
  <si>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</si>
  <si>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</si>
  <si>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</si>
  <si>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</si>
  <si>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</si>
  <si>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</si>
  <si>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</si>
  <si>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</si>
  <si>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</si>
  <si>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</si>
  <si>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</si>
  <si>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</si>
  <si>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</si>
  <si>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</si>
  <si>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</si>
  <si>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</si>
  <si>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</si>
  <si>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</si>
  <si>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</si>
  <si>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</si>
  <si>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</si>
  <si>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</si>
  <si>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</si>
  <si>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</si>
  <si>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</si>
  <si>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</si>
  <si>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</si>
  <si>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</si>
  <si>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</si>
  <si>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</si>
  <si>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</si>
  <si>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</si>
  <si>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</si>
  <si>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</si>
  <si>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</si>
  <si>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</si>
  <si>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</si>
  <si>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</si>
  <si>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</si>
  <si>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</si>
  <si>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</si>
  <si>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</si>
  <si>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</si>
  <si>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</si>
  <si>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</si>
  <si>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</si>
  <si>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</si>
  <si>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</si>
  <si>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</si>
  <si>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</si>
  <si>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</si>
  <si>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</si>
  <si>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</si>
  <si>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</si>
  <si>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</si>
  <si>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</si>
  <si>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</si>
  <si>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</si>
  <si>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</si>
  <si>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</si>
  <si>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</si>
  <si>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</si>
  <si>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</si>
  <si>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</si>
  <si>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</si>
  <si>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</si>
  <si>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</si>
  <si>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</si>
  <si>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</si>
  <si>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</si>
  <si>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</si>
  <si>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</si>
  <si>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</si>
  <si>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</si>
  <si>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</si>
  <si>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</si>
  <si>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</si>
  <si>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</si>
  <si>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</si>
  <si>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</si>
  <si>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</si>
  <si>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</si>
  <si>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</si>
  <si>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</si>
  <si>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</si>
  <si>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</si>
  <si>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</si>
  <si>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</si>
  <si>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</si>
  <si>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</si>
  <si>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</si>
  <si>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</si>
  <si>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</si>
  <si>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</si>
  <si>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</si>
  <si>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</si>
  <si>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</si>
  <si>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</si>
  <si>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</si>
  <si>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</si>
  <si>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</si>
  <si>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</si>
  <si>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</si>
  <si>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</si>
  <si>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</si>
  <si>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</si>
  <si>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</si>
  <si>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</si>
  <si>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</si>
  <si>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</si>
  <si>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</si>
  <si>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</si>
  <si>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</si>
  <si>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</si>
  <si>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</si>
  <si>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</si>
  <si>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</si>
  <si>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</si>
  <si>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</si>
  <si>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</si>
  <si>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</si>
  <si>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</si>
  <si>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</si>
  <si>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</si>
  <si>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</si>
  <si>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</si>
  <si>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</si>
  <si>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</si>
  <si>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</si>
  <si>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</si>
  <si>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</si>
  <si>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</si>
  <si>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</si>
  <si>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</si>
  <si>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</si>
  <si>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</si>
  <si>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</si>
  <si>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</si>
  <si>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</si>
  <si>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</si>
  <si>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</si>
  <si>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</si>
  <si>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</si>
  <si>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</si>
  <si>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</si>
  <si>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</si>
  <si>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</si>
  <si>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</si>
  <si>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</si>
  <si>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</si>
  <si>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</si>
  <si>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</si>
  <si>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</si>
  <si>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</si>
  <si>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</si>
  <si>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</si>
  <si>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</si>
  <si>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</si>
  <si>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</si>
  <si>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</si>
  <si>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</si>
  <si>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</si>
  <si>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</si>
  <si>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</si>
  <si>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</si>
  <si>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</si>
  <si>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</si>
  <si>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</si>
  <si>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</si>
  <si>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</si>
  <si>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</si>
  <si>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</si>
  <si>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</si>
  <si>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</si>
  <si>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</si>
  <si>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</si>
  <si>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</si>
  <si>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</si>
  <si>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</si>
  <si>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</si>
  <si>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</si>
  <si>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</si>
  <si>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</si>
  <si>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</si>
  <si>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</si>
  <si>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</si>
  <si>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</si>
  <si>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</si>
  <si>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</si>
  <si>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</si>
  <si>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</si>
  <si>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</si>
  <si>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</si>
  <si>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</si>
  <si>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</si>
  <si>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</si>
  <si>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</si>
  <si>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</si>
  <si>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</si>
  <si>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</si>
  <si>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</si>
  <si>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</si>
  <si>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</si>
  <si>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</si>
  <si>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</si>
  <si>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</si>
  <si>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</si>
  <si>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</si>
  <si>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</si>
  <si>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</si>
  <si>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</si>
  <si>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</si>
  <si>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</si>
  <si>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</si>
  <si>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</si>
  <si>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</si>
  <si>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</si>
  <si>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</si>
  <si>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</si>
  <si>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</si>
  <si>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</si>
  <si>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</si>
  <si>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</si>
  <si>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</si>
  <si>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</si>
  <si>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</si>
  <si>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</si>
  <si>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</si>
  <si>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</si>
  <si>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</si>
  <si>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</si>
  <si>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</si>
  <si>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</si>
  <si>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</si>
  <si>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</si>
  <si>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</si>
  <si>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</si>
  <si>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</si>
  <si>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</si>
  <si>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</si>
  <si>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</si>
  <si>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</si>
  <si>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</si>
  <si>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</si>
  <si>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</si>
  <si>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</si>
  <si>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</si>
  <si>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</si>
  <si>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</si>
  <si>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</si>
  <si>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</si>
  <si>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</si>
  <si>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</si>
  <si>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</si>
  <si>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</si>
  <si>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</si>
  <si>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</si>
  <si>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</si>
  <si>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</si>
  <si>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</si>
  <si>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</si>
  <si>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</si>
  <si>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</si>
  <si>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</si>
  <si>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</si>
  <si>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</si>
  <si>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</si>
  <si>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</si>
  <si>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</si>
  <si>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</si>
  <si>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</si>
  <si>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</si>
  <si>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</si>
  <si>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</si>
  <si>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</si>
  <si>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</si>
  <si>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</si>
  <si>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</si>
  <si>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</si>
  <si>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</si>
  <si>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</si>
  <si>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</si>
  <si>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</si>
  <si>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</si>
  <si>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</si>
  <si>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</si>
  <si>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</si>
  <si>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</si>
  <si>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</si>
  <si>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</si>
  <si>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</si>
  <si>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</si>
  <si>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</si>
  <si>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</si>
  <si>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</si>
  <si>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</si>
  <si>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</si>
  <si>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</si>
  <si>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</si>
  <si>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</si>
  <si>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</si>
  <si>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</si>
  <si>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</si>
  <si>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</si>
  <si>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</si>
  <si>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</si>
  <si>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</si>
  <si>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</si>
  <si>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</si>
  <si>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</si>
  <si>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</si>
  <si>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</si>
  <si>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</si>
  <si>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</si>
  <si>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</si>
  <si>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</si>
  <si>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</si>
  <si>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</si>
  <si>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</si>
  <si>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</si>
  <si>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</si>
  <si>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</si>
  <si>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</si>
  <si>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</si>
  <si>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</si>
  <si>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</si>
  <si>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</si>
  <si>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</si>
  <si>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</si>
  <si>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</si>
  <si>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</si>
  <si>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</si>
  <si>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</si>
  <si>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</si>
  <si>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</si>
  <si>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</si>
  <si>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</si>
  <si>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</si>
  <si>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</si>
  <si>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</si>
  <si>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</si>
  <si>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</si>
  <si>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</si>
  <si>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</si>
  <si>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</si>
  <si>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</si>
  <si>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</si>
  <si>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</si>
  <si>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</si>
  <si>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</si>
  <si>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</si>
  <si>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</si>
  <si>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</si>
  <si>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</si>
  <si>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</si>
  <si>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</si>
  <si>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</si>
  <si>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</si>
  <si>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</si>
  <si>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</si>
  <si>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</si>
  <si>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</si>
  <si>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</si>
  <si>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</si>
  <si>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</si>
  <si>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</si>
  <si>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</si>
  <si>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</si>
  <si>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</si>
  <si>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</si>
  <si>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</si>
  <si>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</si>
  <si>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</si>
  <si>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</si>
  <si>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</si>
  <si>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</si>
  <si>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</si>
  <si>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</si>
  <si>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</si>
  <si>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</si>
  <si>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</si>
  <si>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</si>
  <si>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</si>
  <si>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</si>
  <si>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</si>
  <si>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</si>
  <si>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</si>
  <si>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</si>
  <si>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</si>
  <si>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</si>
  <si>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</si>
  <si>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</si>
  <si>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</si>
  <si>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</si>
  <si>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</si>
  <si>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</si>
  <si>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</si>
  <si>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</si>
  <si>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</si>
  <si>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</si>
  <si>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</si>
  <si>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</si>
  <si>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</si>
  <si>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</si>
  <si>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</si>
  <si>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</si>
  <si>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</si>
  <si>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</si>
  <si>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</si>
  <si>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</si>
  <si>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</si>
  <si>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</si>
  <si>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</si>
  <si>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</si>
  <si>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</si>
  <si>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</si>
  <si>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</si>
  <si>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</si>
  <si>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</si>
  <si>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</si>
  <si>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</si>
  <si>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</si>
  <si>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</si>
  <si>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</si>
  <si>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</si>
  <si>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</si>
  <si>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</si>
  <si>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</si>
  <si>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</si>
  <si>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</si>
  <si>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</si>
  <si>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</si>
  <si>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</si>
  <si>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</si>
  <si>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</si>
  <si>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</si>
  <si>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</si>
  <si>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</si>
  <si>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</si>
  <si>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</si>
  <si>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</si>
  <si>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</si>
  <si>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</si>
  <si>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</si>
  <si>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</si>
  <si>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</si>
  <si>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</si>
  <si>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</si>
  <si>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</si>
  <si>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</si>
  <si>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</si>
  <si>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</si>
  <si>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</si>
  <si>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</si>
  <si>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</si>
  <si>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</si>
  <si>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</si>
  <si>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</si>
  <si>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</si>
  <si>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</si>
  <si>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</si>
  <si>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</si>
  <si>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</si>
  <si>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</si>
  <si>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</si>
  <si>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</si>
  <si>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</si>
  <si>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</si>
  <si>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</si>
  <si>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</si>
  <si>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</si>
  <si>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</si>
  <si>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</si>
  <si>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</si>
  <si>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</si>
  <si>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</si>
  <si>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</si>
  <si>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</si>
  <si>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</si>
  <si>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</si>
  <si>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</si>
  <si>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</si>
  <si>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</si>
  <si>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</si>
  <si>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</si>
  <si>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</si>
  <si>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</si>
  <si>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</si>
  <si>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</si>
  <si>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</si>
  <si>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</si>
  <si>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</si>
  <si>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</si>
  <si>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</si>
  <si>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</si>
  <si>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</si>
  <si>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</si>
  <si>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</si>
  <si>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</si>
  <si>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</si>
  <si>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</si>
  <si>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</si>
  <si>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</si>
  <si>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</si>
  <si>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</si>
  <si>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</si>
  <si>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</si>
  <si>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</si>
  <si>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</si>
  <si>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</si>
  <si>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</si>
  <si>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</si>
  <si>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</si>
  <si>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</si>
  <si>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</si>
  <si>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</si>
  <si>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</si>
  <si>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</si>
  <si>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</si>
  <si>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</si>
  <si>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</si>
  <si>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</si>
  <si>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</si>
  <si>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</si>
  <si>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</si>
  <si>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</si>
  <si>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</si>
  <si>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</si>
  <si>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</si>
  <si>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</si>
  <si>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</si>
  <si>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</si>
  <si>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</si>
  <si>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</si>
  <si>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</si>
  <si>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</si>
  <si>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</si>
  <si>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</si>
  <si>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</si>
  <si>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</si>
  <si>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</si>
  <si>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</si>
  <si>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</si>
  <si>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</si>
  <si>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</si>
  <si>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</si>
  <si>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</si>
  <si>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</si>
  <si>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</si>
  <si>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</si>
  <si>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</si>
  <si>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</si>
  <si>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</si>
  <si>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</si>
  <si>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</si>
  <si>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</si>
  <si>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</si>
  <si>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</si>
  <si>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</si>
  <si>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</si>
  <si>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</si>
  <si>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</si>
  <si>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</si>
  <si>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</si>
  <si>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</si>
  <si>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</si>
  <si>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</si>
  <si>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</si>
  <si>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</si>
  <si>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</si>
  <si>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</si>
  <si>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</si>
  <si>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</si>
  <si>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</si>
  <si>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</si>
  <si>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</si>
  <si>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</si>
  <si>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</si>
  <si>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</si>
  <si>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</si>
  <si>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</si>
  <si>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</si>
  <si>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</si>
  <si>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</si>
  <si>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</si>
  <si>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</si>
  <si>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</si>
  <si>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</si>
  <si>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</si>
  <si>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</si>
  <si>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</si>
  <si>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</si>
  <si>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</si>
  <si>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</si>
  <si>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</si>
  <si>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</si>
  <si>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</si>
  <si>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</si>
  <si>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</si>
  <si>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</si>
  <si>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</si>
  <si>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</si>
  <si>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</si>
  <si>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</si>
  <si>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</si>
  <si>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</si>
  <si>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</si>
  <si>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</si>
  <si>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</si>
  <si>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</si>
  <si>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</si>
  <si>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</si>
  <si>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</si>
  <si>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</si>
  <si>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</si>
  <si>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</si>
  <si>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</si>
  <si>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</si>
  <si>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</si>
  <si>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</si>
  <si>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</si>
  <si>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</si>
  <si>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</si>
  <si>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</si>
  <si>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</si>
  <si>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</si>
  <si>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</si>
  <si>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</si>
  <si>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</si>
  <si>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</si>
  <si>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</si>
  <si>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</si>
  <si>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</si>
  <si>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</si>
  <si>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</si>
  <si>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</si>
  <si>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</si>
  <si>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</si>
  <si>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</si>
  <si>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</si>
  <si>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</si>
  <si>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</si>
  <si>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</si>
  <si>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</si>
  <si>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</si>
  <si>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</si>
  <si>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</si>
  <si>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</si>
  <si>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</si>
  <si>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</si>
  <si>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</si>
  <si>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</si>
  <si>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</si>
  <si>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</si>
  <si>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</si>
  <si>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</si>
  <si>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</si>
  <si>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</si>
  <si>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</si>
  <si>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</si>
  <si>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</si>
  <si>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</si>
  <si>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</si>
  <si>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</si>
  <si>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</si>
  <si>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</si>
  <si>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</si>
  <si>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</si>
  <si>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</si>
  <si>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</si>
  <si>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</si>
  <si>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</si>
  <si>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</si>
  <si>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</si>
  <si>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</si>
  <si>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</si>
  <si>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</si>
  <si>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</si>
  <si>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</si>
  <si>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</si>
  <si>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</si>
  <si>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</si>
  <si>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</si>
  <si>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</si>
  <si>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</si>
  <si>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</si>
  <si>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</si>
  <si>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</si>
  <si>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</si>
  <si>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</si>
  <si>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</si>
  <si>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</si>
  <si>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</si>
  <si>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</si>
  <si>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</si>
  <si>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</si>
  <si>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</si>
  <si>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</si>
  <si>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</si>
  <si>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</si>
  <si>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</si>
  <si>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</si>
  <si>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</si>
  <si>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</si>
  <si>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</si>
  <si>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</si>
  <si>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</si>
  <si>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</si>
  <si>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</si>
  <si>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</si>
  <si>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</si>
  <si>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</si>
  <si>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</si>
  <si>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</si>
  <si>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</si>
  <si>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</si>
  <si>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</si>
  <si>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</si>
  <si>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</si>
  <si>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</si>
  <si>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</si>
  <si>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</si>
  <si>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</si>
  <si>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</si>
  <si>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</si>
  <si>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</si>
  <si>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</si>
  <si>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</si>
  <si>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</si>
  <si>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</si>
  <si>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</si>
  <si>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</si>
  <si>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</si>
  <si>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</si>
  <si>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</si>
  <si>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</si>
  <si>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</si>
  <si>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</si>
  <si>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</si>
  <si>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</si>
  <si>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</si>
  <si>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</si>
  <si>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</si>
  <si>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</si>
  <si>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</si>
  <si>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</si>
  <si>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</si>
  <si>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</si>
  <si>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</si>
  <si>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</si>
  <si>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</si>
  <si>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</si>
  <si>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</si>
  <si>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</si>
  <si>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</si>
  <si>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</si>
  <si>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</si>
  <si>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</si>
  <si>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</si>
  <si>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</si>
  <si>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</si>
  <si>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</si>
  <si>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</si>
  <si>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</si>
  <si>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</si>
  <si>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</si>
  <si>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</si>
  <si>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</si>
  <si>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</si>
  <si>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</si>
  <si>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</si>
  <si>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</si>
  <si>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</si>
  <si>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</si>
  <si>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</si>
  <si>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</si>
  <si>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</si>
  <si>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</si>
  <si>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</si>
  <si>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</si>
  <si>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</si>
  <si>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</si>
  <si>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</si>
  <si>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</si>
  <si>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</si>
  <si>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</si>
  <si>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</si>
  <si>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</si>
  <si>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</si>
  <si>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</si>
  <si>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</si>
  <si>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</si>
  <si>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</si>
  <si>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</si>
  <si>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</si>
  <si>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</si>
  <si>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</si>
  <si>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</si>
  <si>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</si>
  <si>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</si>
  <si>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</si>
  <si>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</si>
  <si>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</si>
  <si>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</si>
  <si>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</si>
  <si>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</si>
  <si>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</si>
  <si>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</si>
  <si>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</si>
  <si>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</si>
  <si>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</si>
  <si>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</si>
  <si>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</si>
  <si>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</si>
  <si>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</si>
  <si>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</si>
  <si>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</si>
  <si>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</si>
  <si>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</si>
  <si>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</si>
  <si>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</si>
  <si>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</si>
  <si>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</si>
  <si>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</si>
  <si>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</si>
  <si>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</si>
  <si>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</si>
  <si>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</si>
  <si>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</si>
  <si>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</si>
  <si>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</si>
  <si>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</si>
  <si>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</si>
  <si>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</si>
  <si>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</si>
  <si>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</si>
  <si>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</si>
  <si>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</si>
  <si>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</si>
  <si>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</si>
  <si>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</si>
  <si>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</si>
  <si>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</si>
  <si>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</si>
  <si>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</si>
  <si>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</si>
  <si>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</si>
  <si>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</si>
  <si>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</si>
  <si>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</si>
  <si>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</si>
  <si>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</si>
  <si>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</si>
  <si>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</si>
  <si>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</si>
  <si>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</si>
  <si>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</si>
  <si>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</si>
  <si>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</si>
  <si>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</si>
  <si>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</si>
  <si>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</si>
  <si>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</si>
  <si>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</si>
  <si>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</si>
  <si>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</si>
  <si>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</si>
  <si>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</si>
  <si>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</si>
  <si>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</si>
  <si>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</si>
  <si>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</si>
  <si>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</si>
  <si>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</si>
  <si>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</si>
  <si>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</si>
  <si>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</si>
  <si>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</si>
  <si>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</si>
  <si>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</si>
  <si>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</si>
  <si>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</si>
  <si>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</si>
  <si>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</si>
  <si>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</si>
  <si>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</si>
  <si>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</si>
  <si>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</si>
  <si>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</si>
  <si>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</si>
  <si>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</si>
  <si>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</si>
  <si>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</si>
  <si>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</si>
  <si>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</si>
  <si>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</si>
  <si>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</si>
  <si>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</si>
  <si>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</si>
  <si>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</si>
  <si>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</si>
  <si>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</si>
  <si>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</si>
  <si>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</si>
  <si>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</si>
  <si>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</si>
  <si>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</si>
  <si>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</si>
  <si>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</si>
  <si>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</si>
  <si>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</si>
  <si>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</si>
  <si>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</si>
  <si>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</si>
  <si>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</si>
  <si>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</si>
  <si>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</si>
  <si>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</si>
  <si>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</si>
  <si>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</si>
  <si>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</si>
  <si>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</si>
  <si>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</si>
  <si>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</si>
  <si>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</si>
  <si>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</si>
  <si>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</si>
  <si>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</si>
  <si>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</si>
  <si>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</si>
  <si>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</si>
  <si>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</si>
  <si>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</si>
  <si>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</si>
  <si>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</si>
  <si>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</si>
  <si>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</si>
  <si>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</si>
  <si>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</si>
  <si>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</si>
  <si>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</si>
  <si>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</si>
  <si>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</si>
  <si>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</si>
  <si>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</si>
  <si>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</si>
  <si>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</si>
  <si>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</si>
  <si>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</si>
  <si>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</si>
  <si>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</si>
  <si>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</si>
  <si>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</si>
  <si>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</si>
  <si>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</si>
  <si>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</si>
  <si>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</si>
  <si>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</si>
  <si>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</si>
  <si>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</si>
  <si>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</si>
  <si>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</si>
  <si>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</si>
  <si>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</si>
  <si>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</si>
  <si>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</si>
  <si>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</si>
  <si>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</si>
  <si>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</si>
  <si>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</si>
  <si>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</si>
  <si>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</si>
  <si>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</si>
  <si>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</si>
  <si>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</si>
  <si>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</si>
  <si>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</si>
  <si>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</si>
  <si>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</si>
  <si>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</si>
  <si>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</si>
  <si>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</si>
  <si>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</si>
  <si>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</si>
  <si>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</si>
  <si>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</si>
  <si>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</si>
  <si>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</si>
  <si>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</si>
  <si>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</si>
  <si>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</si>
  <si>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</si>
  <si>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</si>
  <si>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</si>
  <si>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</si>
  <si>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</si>
  <si>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</si>
  <si>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</si>
  <si>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</si>
  <si>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</si>
  <si>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</si>
  <si>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</si>
  <si>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</si>
  <si>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</si>
  <si>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</si>
  <si>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</si>
  <si>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</si>
  <si>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</si>
  <si>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</si>
  <si>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</si>
  <si>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</si>
  <si>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</si>
  <si>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</si>
  <si>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</si>
  <si>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</si>
  <si>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</si>
  <si>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</si>
  <si>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</si>
  <si>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</si>
  <si>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</si>
  <si>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</si>
  <si>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</si>
  <si>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</si>
  <si>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</si>
  <si>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</si>
  <si>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</si>
  <si>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</si>
  <si>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</si>
  <si>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</si>
  <si>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</si>
  <si>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</si>
  <si>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</si>
  <si>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</si>
  <si>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</si>
  <si>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</si>
  <si>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</si>
  <si>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</si>
  <si>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</si>
  <si>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</si>
  <si>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</si>
  <si>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</si>
  <si>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</si>
  <si>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</si>
  <si>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</si>
  <si>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</si>
  <si>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</si>
  <si>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</si>
  <si>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</si>
  <si>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</si>
  <si>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</si>
  <si>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</si>
  <si>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</si>
  <si>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</si>
  <si>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</si>
  <si>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</si>
  <si>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</si>
  <si>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</si>
  <si>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</si>
  <si>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</si>
  <si>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</si>
  <si>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</si>
  <si>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</si>
  <si>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</si>
  <si>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</si>
  <si>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</si>
  <si>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</si>
  <si>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</si>
  <si>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</si>
  <si>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</si>
  <si>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</si>
  <si>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</si>
  <si>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</si>
  <si>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</si>
  <si>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</si>
  <si>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</si>
  <si>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</si>
  <si>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</si>
  <si>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</si>
  <si>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</si>
  <si>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</si>
  <si>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</si>
  <si>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</si>
  <si>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</si>
  <si>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</si>
  <si>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</si>
  <si>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</si>
  <si>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</si>
  <si>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</si>
  <si>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</si>
  <si>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</si>
  <si>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</si>
  <si>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</si>
  <si>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</si>
  <si>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</si>
  <si>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</si>
  <si>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</si>
  <si>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</si>
  <si>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</si>
  <si>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</si>
  <si>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</si>
  <si>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</si>
  <si>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</si>
  <si>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</si>
  <si>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</si>
  <si>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</si>
  <si>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</si>
  <si>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</si>
  <si>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</si>
  <si>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</si>
  <si>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</si>
  <si>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</si>
  <si>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</si>
  <si>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</si>
  <si>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</si>
  <si>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</si>
  <si>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</si>
  <si>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</si>
  <si>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</si>
  <si>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</si>
  <si>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</si>
  <si>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</si>
  <si>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</si>
  <si>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</si>
  <si>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</si>
  <si>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</si>
  <si>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</si>
  <si>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</si>
  <si>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</si>
  <si>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</si>
  <si>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</si>
  <si>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</si>
  <si>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</si>
  <si>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</si>
  <si>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</si>
  <si>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</si>
  <si>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</si>
  <si>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</si>
  <si>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</si>
  <si>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</si>
  <si>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</si>
  <si>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</si>
  <si>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</si>
  <si>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</si>
  <si>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</si>
  <si>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</si>
  <si>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</si>
  <si>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</si>
  <si>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</si>
  <si>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</si>
  <si>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</si>
  <si>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</si>
  <si>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</si>
  <si>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</si>
  <si>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</si>
  <si>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</si>
  <si>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</si>
  <si>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</si>
  <si>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</si>
  <si>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</si>
  <si>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</si>
  <si>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</si>
  <si>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</si>
  <si>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</si>
  <si>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</si>
  <si>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</si>
  <si>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</si>
  <si>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</si>
  <si>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</si>
  <si>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</si>
  <si>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</si>
  <si>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</si>
  <si>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</si>
  <si>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</si>
  <si>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</si>
  <si>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</si>
  <si>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</si>
  <si>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</si>
  <si>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</si>
  <si>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</si>
  <si>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</si>
  <si>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</si>
  <si>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</si>
  <si>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</si>
  <si>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</si>
  <si>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</si>
  <si>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</si>
  <si>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</si>
  <si>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</si>
  <si>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</si>
  <si>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</si>
  <si>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</si>
  <si>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</si>
  <si>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</si>
  <si>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</si>
  <si>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</si>
  <si>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</si>
  <si>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</si>
  <si>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</si>
  <si>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</si>
  <si>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</si>
  <si>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</si>
  <si>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</si>
  <si>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</si>
  <si>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</si>
  <si>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</si>
  <si>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</si>
  <si>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</si>
  <si>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</si>
  <si>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</si>
  <si>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</si>
  <si>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</si>
  <si>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</si>
  <si>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</si>
  <si>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</si>
  <si>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</si>
  <si>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</si>
  <si>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</si>
  <si>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</si>
  <si>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</si>
  <si>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</si>
  <si>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</si>
  <si>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</si>
  <si>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</si>
  <si>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</si>
  <si>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</si>
  <si>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</si>
  <si>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</si>
  <si>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</si>
  <si>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</si>
  <si>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</si>
  <si>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</si>
  <si>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</si>
  <si>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</si>
  <si>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</si>
  <si>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</si>
  <si>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</si>
  <si>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</si>
  <si>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</si>
  <si>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</si>
  <si>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</si>
  <si>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</si>
  <si>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</si>
  <si>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</si>
  <si>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</si>
  <si>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</si>
  <si>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</si>
  <si>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</si>
  <si>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</si>
  <si>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</si>
  <si>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</si>
  <si>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</si>
  <si>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</si>
  <si>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</si>
  <si>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</si>
  <si>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</si>
  <si>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</si>
  <si>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</si>
  <si>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</si>
  <si>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</si>
  <si>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</si>
  <si>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</si>
  <si>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</si>
  <si>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</si>
  <si>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</si>
  <si>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</si>
  <si>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</si>
  <si>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</si>
  <si>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</si>
  <si>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</si>
  <si>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</si>
  <si>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</si>
  <si>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</si>
  <si>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</si>
  <si>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</si>
  <si>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</si>
  <si>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</si>
  <si>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</si>
  <si>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</si>
  <si>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</si>
  <si>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</si>
  <si>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</si>
  <si>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</si>
  <si>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</si>
  <si>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</si>
  <si>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</si>
  <si>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</si>
  <si>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</si>
  <si>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</si>
  <si>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</si>
  <si>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</si>
  <si>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</si>
  <si>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</si>
  <si>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</si>
  <si>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</si>
  <si>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</si>
  <si>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</si>
  <si>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</si>
  <si>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</si>
  <si>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</si>
  <si>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</si>
  <si>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</si>
  <si>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</si>
  <si>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</si>
  <si>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</si>
  <si>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</si>
  <si>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</si>
  <si>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</si>
  <si>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</si>
  <si>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</si>
  <si>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</si>
  <si>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</si>
  <si>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</si>
  <si>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</si>
  <si>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</si>
  <si>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</si>
  <si>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</si>
  <si>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</si>
  <si>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</si>
  <si>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</si>
  <si>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</si>
  <si>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</si>
  <si>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</si>
  <si>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</si>
  <si>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</si>
  <si>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</si>
  <si>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</si>
  <si>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</si>
  <si>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</si>
  <si>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</si>
  <si>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</si>
  <si>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</si>
  <si>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</si>
  <si>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</si>
  <si>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</si>
  <si>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</si>
  <si>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</si>
  <si>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</si>
  <si>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</si>
  <si>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</si>
  <si>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</si>
  <si>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</si>
  <si>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</si>
  <si>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</si>
  <si>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</si>
  <si>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</si>
  <si>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</si>
  <si>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</si>
  <si>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</si>
  <si>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</si>
  <si>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</si>
  <si>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</si>
  <si>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</si>
  <si>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</si>
  <si>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</si>
  <si>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</si>
  <si>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</si>
  <si>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</si>
  <si>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</si>
  <si>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</si>
  <si>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</si>
  <si>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</si>
  <si>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</si>
  <si>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</si>
  <si>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</si>
  <si>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</si>
  <si>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</si>
  <si>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</si>
  <si>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</si>
  <si>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</si>
  <si>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</si>
  <si>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</si>
  <si>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</si>
  <si>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</si>
  <si>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</si>
  <si>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</si>
  <si>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</si>
  <si>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</si>
  <si>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</si>
  <si>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</si>
  <si>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</si>
  <si>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</si>
  <si>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</si>
  <si>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</si>
  <si>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</si>
  <si>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</si>
  <si>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</si>
  <si>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</si>
  <si>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</si>
  <si>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</si>
  <si>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</si>
  <si>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</si>
  <si>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</si>
  <si>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</si>
  <si>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</si>
  <si>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</si>
  <si>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</si>
  <si>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</si>
  <si>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</si>
  <si>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</si>
  <si>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</si>
  <si>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</si>
  <si>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</si>
  <si>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</si>
  <si>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</si>
  <si>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</si>
  <si>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</si>
  <si>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</si>
  <si>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</si>
  <si>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</si>
  <si>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</si>
  <si>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</si>
  <si>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</si>
  <si>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</si>
  <si>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</si>
  <si>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</si>
  <si>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</si>
  <si>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</si>
  <si>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</si>
  <si>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</si>
  <si>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</si>
  <si>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</si>
  <si>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</si>
  <si>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</si>
  <si>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</si>
  <si>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</si>
  <si>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</si>
  <si>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</si>
  <si>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</si>
  <si>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</si>
  <si>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</si>
  <si>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</si>
  <si>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</si>
  <si>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</si>
  <si>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</si>
  <si>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</si>
  <si>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</si>
  <si>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</si>
  <si>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</si>
  <si>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</si>
  <si>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</si>
  <si>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</si>
  <si>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</si>
  <si>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</si>
  <si>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</si>
  <si>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</si>
  <si>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</si>
  <si>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</si>
  <si>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</si>
  <si>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</si>
  <si>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</si>
  <si>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</si>
  <si>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</si>
  <si>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</si>
  <si>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</si>
  <si>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</si>
  <si>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</si>
  <si>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</si>
  <si>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</si>
  <si>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</si>
  <si>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</si>
  <si>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</si>
  <si>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</si>
  <si>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</si>
  <si>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</si>
  <si>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</si>
  <si>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</si>
  <si>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</si>
  <si>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</si>
  <si>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</si>
  <si>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</si>
  <si>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</si>
  <si>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</si>
  <si>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</si>
  <si>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</si>
  <si>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</si>
  <si>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</si>
  <si>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</si>
  <si>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</si>
  <si>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</si>
  <si>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</si>
  <si>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</si>
  <si>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</si>
  <si>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</si>
  <si>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</si>
  <si>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</si>
  <si>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</si>
  <si>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</si>
  <si>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</si>
  <si>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</si>
  <si>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</si>
  <si>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</si>
  <si>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</si>
  <si>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</si>
  <si>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</si>
  <si>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</si>
  <si>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</si>
  <si>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</si>
  <si>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</si>
  <si>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</si>
  <si>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</si>
  <si>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</si>
  <si>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</si>
  <si>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</si>
  <si>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</si>
  <si>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</si>
  <si>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</si>
  <si>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</si>
  <si>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</si>
  <si>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</si>
  <si>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</si>
  <si>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</si>
  <si>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</si>
  <si>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</si>
  <si>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</si>
  <si>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</si>
  <si>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</si>
  <si>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</si>
  <si>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</si>
  <si>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</si>
  <si>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</si>
  <si>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</si>
  <si>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</si>
  <si>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</si>
  <si>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</si>
  <si>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</si>
  <si>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</si>
  <si>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</si>
  <si>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</si>
  <si>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</si>
  <si>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</si>
  <si>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</si>
  <si>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</si>
  <si>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</si>
  <si>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</si>
  <si>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</si>
  <si>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</si>
  <si>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</si>
  <si>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</si>
  <si>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</si>
  <si>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</si>
  <si>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</si>
  <si>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</si>
  <si>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</si>
  <si>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</si>
  <si>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</si>
  <si>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</si>
  <si>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</si>
  <si>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</si>
  <si>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</si>
  <si>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</si>
  <si>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</si>
  <si>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</si>
  <si>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</si>
  <si>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</si>
  <si>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</si>
  <si>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</si>
  <si>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</si>
  <si>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</si>
  <si>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</si>
  <si>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</si>
  <si>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</si>
  <si>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</si>
  <si>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</si>
  <si>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</si>
  <si>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</si>
  <si>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</si>
  <si>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</si>
  <si>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</si>
  <si>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</si>
  <si>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</si>
  <si>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</si>
  <si>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</si>
  <si>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</si>
  <si>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</si>
  <si>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</si>
  <si>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</si>
  <si>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</si>
  <si>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</si>
  <si>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</si>
  <si>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</si>
  <si>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</si>
  <si>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</si>
  <si>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</si>
  <si>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</si>
  <si>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</si>
  <si>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</si>
  <si>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</si>
  <si>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</si>
  <si>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</si>
  <si>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</si>
  <si>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</si>
  <si>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</si>
  <si>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</si>
  <si>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</si>
  <si>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</si>
  <si>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</si>
  <si>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</si>
  <si>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</si>
  <si>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</si>
  <si>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</si>
  <si>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</si>
  <si>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</si>
  <si>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</si>
  <si>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</si>
  <si>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</si>
  <si>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</si>
  <si>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</si>
  <si>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</si>
  <si>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</si>
  <si>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</si>
  <si>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</si>
  <si>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</si>
  <si>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</si>
  <si>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</si>
  <si>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</si>
  <si>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</si>
  <si>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</si>
  <si>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</si>
  <si>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</si>
  <si>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</si>
  <si>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</si>
  <si>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</si>
  <si>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</si>
  <si>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</si>
  <si>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</si>
  <si>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</si>
  <si>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</si>
  <si>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</si>
  <si>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</si>
  <si>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</si>
  <si>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</si>
  <si>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</si>
  <si>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</si>
  <si>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</si>
  <si>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</si>
  <si>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</si>
  <si>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</si>
  <si>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</si>
  <si>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</si>
  <si>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</si>
  <si>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</si>
  <si>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</si>
  <si>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</si>
  <si>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</si>
  <si>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</si>
  <si>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</si>
  <si>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</si>
  <si>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</si>
  <si>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</si>
  <si>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</si>
  <si>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</si>
  <si>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</si>
  <si>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</si>
  <si>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</si>
  <si>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</si>
  <si>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</si>
  <si>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</si>
  <si>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</si>
  <si>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</si>
  <si>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</si>
  <si>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</si>
  <si>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</si>
  <si>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</si>
  <si>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</si>
  <si>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</si>
  <si>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</si>
  <si>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</si>
  <si>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</si>
  <si>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</si>
  <si>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</si>
  <si>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</si>
  <si>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</si>
  <si>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</si>
  <si>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</si>
  <si>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</si>
  <si>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</si>
  <si>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</si>
  <si>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</si>
  <si>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</si>
  <si>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</si>
  <si>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</si>
  <si>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</si>
  <si>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</si>
  <si>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</si>
  <si>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</si>
  <si>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</si>
  <si>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</si>
  <si>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</si>
  <si>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</si>
  <si>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</si>
  <si>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</si>
  <si>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</si>
  <si>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</si>
  <si>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</si>
  <si>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</si>
  <si>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</si>
  <si>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</si>
  <si>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</si>
  <si>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</si>
  <si>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</si>
  <si>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</si>
  <si>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</si>
  <si>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</si>
  <si>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</si>
  <si>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</si>
  <si>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</si>
  <si>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</si>
  <si>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</si>
  <si>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</si>
  <si>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</si>
  <si>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</si>
  <si>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</si>
  <si>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</si>
  <si>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</si>
  <si>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</si>
  <si>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</si>
  <si>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</si>
  <si>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</si>
  <si>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</si>
  <si>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</si>
  <si>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</si>
  <si>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</si>
  <si>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</si>
  <si>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</si>
  <si>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</si>
  <si>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</si>
  <si>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</si>
  <si>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</si>
  <si>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</si>
  <si>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</si>
  <si>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</si>
  <si>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</si>
  <si>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</si>
  <si>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</si>
  <si>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</si>
  <si>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</si>
  <si>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</si>
  <si>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</si>
  <si>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</si>
  <si>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</si>
  <si>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</si>
  <si>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</si>
  <si>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</si>
  <si>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</si>
  <si>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</si>
  <si>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</si>
  <si>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</si>
  <si>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</si>
  <si>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</si>
  <si>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</si>
  <si>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</si>
  <si>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</si>
  <si>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</si>
  <si>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</si>
  <si>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</si>
  <si>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</si>
  <si>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</si>
  <si>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</si>
  <si>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</si>
  <si>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</si>
  <si>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</si>
  <si>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</si>
  <si>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</si>
  <si>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</si>
  <si>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</si>
  <si>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</si>
  <si>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</si>
  <si>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</si>
  <si>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</si>
  <si>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</si>
  <si>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</si>
  <si>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</si>
  <si>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</si>
  <si>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</si>
  <si>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</si>
  <si>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</si>
  <si>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</si>
  <si>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</si>
  <si>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</si>
  <si>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</si>
  <si>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</si>
  <si>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</si>
  <si>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</si>
  <si>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</si>
  <si>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</si>
  <si>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</si>
  <si>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</si>
  <si>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</si>
  <si>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</si>
  <si>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</si>
  <si>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</si>
  <si>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</si>
  <si>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</si>
  <si>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</si>
  <si>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</si>
  <si>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</si>
  <si>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</si>
  <si>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</si>
  <si>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</si>
  <si>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</si>
  <si>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</si>
  <si>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</si>
  <si>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</si>
  <si>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</si>
  <si>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</si>
  <si>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</si>
  <si>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</si>
  <si>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</si>
  <si>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</si>
  <si>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</si>
  <si>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</si>
  <si>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</si>
  <si>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</si>
  <si>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</si>
  <si>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</si>
  <si>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</si>
  <si>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</si>
  <si>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</si>
  <si>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</si>
  <si>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</si>
  <si>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</si>
  <si>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</si>
  <si>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</si>
  <si>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</si>
  <si>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</si>
  <si>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</si>
  <si>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</si>
  <si>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</si>
  <si>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</si>
  <si>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</si>
  <si>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</si>
  <si>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</si>
  <si>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</si>
  <si>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</si>
  <si>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</si>
  <si>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</si>
  <si>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</si>
  <si>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</si>
  <si>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</si>
  <si>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</si>
  <si>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</si>
  <si>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</si>
  <si>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</si>
  <si>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</si>
  <si>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</si>
  <si>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</si>
  <si>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</si>
  <si>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</si>
  <si>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</si>
  <si>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</si>
  <si>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</si>
  <si>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</si>
  <si>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</si>
  <si>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</si>
  <si>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</si>
  <si>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</si>
  <si>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</si>
  <si>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</si>
  <si>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</si>
  <si>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</si>
  <si>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</si>
  <si>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</si>
  <si>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</si>
  <si>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</si>
  <si>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</si>
  <si>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</si>
  <si>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</si>
  <si>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</si>
  <si>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</si>
  <si>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</si>
  <si>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</si>
  <si>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</si>
  <si>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</si>
  <si>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</si>
  <si>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</si>
  <si>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</si>
  <si>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</si>
  <si>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</si>
  <si>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</si>
  <si>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</si>
  <si>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</si>
  <si>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</si>
  <si>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</si>
  <si>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</si>
  <si>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</si>
  <si>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</si>
  <si>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</si>
  <si>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</si>
  <si>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</si>
  <si>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</si>
  <si>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</si>
  <si>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</si>
  <si>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</si>
  <si>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</si>
  <si>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</si>
  <si>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</si>
  <si>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</si>
  <si>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</si>
  <si>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</si>
  <si>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</si>
  <si>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</si>
  <si>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</si>
  <si>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</si>
  <si>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</si>
  <si>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</si>
  <si>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</si>
  <si>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</si>
  <si>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</si>
  <si>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</si>
  <si>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</si>
  <si>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</si>
  <si>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</si>
  <si>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</si>
  <si>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</si>
  <si>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</si>
  <si>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</si>
  <si>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</si>
  <si>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</si>
  <si>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</si>
  <si>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</si>
  <si>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</si>
  <si>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</si>
  <si>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</si>
  <si>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</si>
  <si>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</si>
  <si>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</si>
  <si>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</si>
  <si>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</si>
  <si>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</si>
  <si>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</si>
  <si>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</si>
  <si>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</si>
  <si>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</si>
  <si>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</si>
  <si>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</si>
  <si>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</si>
  <si>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</si>
  <si>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</si>
  <si>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</si>
  <si>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</si>
  <si>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</si>
  <si>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</si>
  <si>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</si>
  <si>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</si>
  <si>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</si>
  <si>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</si>
  <si>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</si>
  <si>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</si>
  <si>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</si>
  <si>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</si>
  <si>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</si>
  <si>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</si>
  <si>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</si>
  <si>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</si>
  <si>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</si>
  <si>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</si>
  <si>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</si>
  <si>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</si>
  <si>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</si>
  <si>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</si>
  <si>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</si>
  <si>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</si>
  <si>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</si>
  <si>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</si>
  <si>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</si>
  <si>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</si>
  <si>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</si>
  <si>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</si>
  <si>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</si>
  <si>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</si>
  <si>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</si>
  <si>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</si>
  <si>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</si>
  <si>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</si>
  <si>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</si>
  <si>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</si>
  <si>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</si>
  <si>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</si>
  <si>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</si>
  <si>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</si>
  <si>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</si>
  <si>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</si>
  <si>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</si>
  <si>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</si>
  <si>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</si>
  <si>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</si>
  <si>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</si>
  <si>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</si>
  <si>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</si>
  <si>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</si>
  <si>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</si>
  <si>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</si>
  <si>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</si>
  <si>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</si>
  <si>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</si>
  <si>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</si>
  <si>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</si>
  <si>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</si>
  <si>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</si>
  <si>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</si>
  <si>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</si>
  <si>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</si>
  <si>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</si>
  <si>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</si>
  <si>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</si>
  <si>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</si>
  <si>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</si>
  <si>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</si>
  <si>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</si>
  <si>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</si>
  <si>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</si>
  <si>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</si>
  <si>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</si>
  <si>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</si>
  <si>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</si>
  <si>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</si>
  <si>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</si>
  <si>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</si>
  <si>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</si>
  <si>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</si>
  <si>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</si>
  <si>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</si>
  <si>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</si>
  <si>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</si>
  <si>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</si>
  <si>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</si>
  <si>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</si>
  <si>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</si>
  <si>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</si>
  <si>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</si>
  <si>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</si>
  <si>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</si>
  <si>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</si>
  <si>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</si>
  <si>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</si>
  <si>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</si>
  <si>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</si>
  <si>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</si>
  <si>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</si>
  <si>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</si>
  <si>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</si>
  <si>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</si>
  <si>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</si>
  <si>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</si>
  <si>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</si>
  <si>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</si>
  <si>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</si>
  <si>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</si>
  <si>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</si>
  <si>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</si>
  <si>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</si>
  <si>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</si>
  <si>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</si>
  <si>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</si>
  <si>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</si>
  <si>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</si>
  <si>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</si>
  <si>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</si>
  <si>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</si>
  <si>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</si>
  <si>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</si>
  <si>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</si>
  <si>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</si>
  <si>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</si>
  <si>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</si>
  <si>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</si>
  <si>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</si>
  <si>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</si>
  <si>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</si>
  <si>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</si>
  <si>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</si>
  <si>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</si>
  <si>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</si>
  <si>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</si>
  <si>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</si>
  <si>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</si>
  <si>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</si>
  <si>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</si>
  <si>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</si>
  <si>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</si>
  <si>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</si>
  <si>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</si>
  <si>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</si>
  <si>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</si>
  <si>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</si>
  <si>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</si>
  <si>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</si>
  <si>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</si>
  <si>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</si>
  <si>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</si>
  <si>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</si>
  <si>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</si>
  <si>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</si>
  <si>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</si>
  <si>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</si>
  <si>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</si>
  <si>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</si>
  <si>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</si>
  <si>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</si>
  <si>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</si>
  <si>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</si>
  <si>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</si>
  <si>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</si>
  <si>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</si>
  <si>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</si>
  <si>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</si>
  <si>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</si>
  <si>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</si>
  <si>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</si>
  <si>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</si>
  <si>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</si>
  <si>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</si>
  <si>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</si>
  <si>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</si>
  <si>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</si>
  <si>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</si>
  <si>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</si>
  <si>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</si>
  <si>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</si>
  <si>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</si>
  <si>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</si>
  <si>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</si>
  <si>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</si>
  <si>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</si>
  <si>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</si>
  <si>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</si>
  <si>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</si>
  <si>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</si>
  <si>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</si>
  <si>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</si>
  <si>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</si>
  <si>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</si>
  <si>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</si>
  <si>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</si>
  <si>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</si>
  <si>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</si>
  <si>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</si>
  <si>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</si>
  <si>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</si>
  <si>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</si>
  <si>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</si>
  <si>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</si>
  <si>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</si>
  <si>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</si>
  <si>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</si>
  <si>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</si>
  <si>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</si>
  <si>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</si>
  <si>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</si>
  <si>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</si>
  <si>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</si>
  <si>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</si>
  <si>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</si>
  <si>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</si>
  <si>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</si>
  <si>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</si>
  <si>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</si>
  <si>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</si>
  <si>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</si>
  <si>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</si>
  <si>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</si>
  <si>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</si>
  <si>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</si>
  <si>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</si>
  <si>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</si>
  <si>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</si>
  <si>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</si>
  <si>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</si>
  <si>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</si>
  <si>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</si>
  <si>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</si>
  <si>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</si>
  <si>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</si>
  <si>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</si>
  <si>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</si>
  <si>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</si>
  <si>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</si>
  <si>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</si>
  <si>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</si>
  <si>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</si>
  <si>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</si>
  <si>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</si>
  <si>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</si>
  <si>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</si>
  <si>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</si>
  <si>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</si>
  <si>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</si>
  <si>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</si>
  <si>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</si>
  <si>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</si>
  <si>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</si>
  <si>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</si>
  <si>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</si>
  <si>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</si>
  <si>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</si>
  <si>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</si>
  <si>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</si>
  <si>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</si>
  <si>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</si>
  <si>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</si>
  <si>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</si>
  <si>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</si>
  <si>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</si>
  <si>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</si>
  <si>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</si>
  <si>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</si>
  <si>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</si>
  <si>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</si>
  <si>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</si>
  <si>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</si>
  <si>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</si>
  <si>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</si>
  <si>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</si>
  <si>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</si>
  <si>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</si>
  <si>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</si>
  <si>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</si>
  <si>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</si>
  <si>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</si>
  <si>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</si>
  <si>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</si>
  <si>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</si>
  <si>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</si>
  <si>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</si>
  <si>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</si>
  <si>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</si>
  <si>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</si>
  <si>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</si>
  <si>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</si>
  <si>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</si>
  <si>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</si>
  <si>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</si>
  <si>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</si>
  <si>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</si>
  <si>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</si>
  <si>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</si>
  <si>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</si>
  <si>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</si>
  <si>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</si>
  <si>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</si>
  <si>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</si>
  <si>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</si>
  <si>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</si>
  <si>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</si>
  <si>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</si>
  <si>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</si>
  <si>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</si>
  <si>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</si>
  <si>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</si>
  <si>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</si>
  <si>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</si>
  <si>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</si>
  <si>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</si>
  <si>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</si>
  <si>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</si>
  <si>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</si>
  <si>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</si>
  <si>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</si>
  <si>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</si>
  <si>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</si>
  <si>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</si>
  <si>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</si>
  <si>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</si>
  <si>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</si>
  <si>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</si>
  <si>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</si>
  <si>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</si>
  <si>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</si>
  <si>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</si>
  <si>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</si>
  <si>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</si>
  <si>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</si>
  <si>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</si>
  <si>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</si>
  <si>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</si>
  <si>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</si>
  <si>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</si>
  <si>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</si>
  <si>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</si>
  <si>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</si>
  <si>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</si>
  <si>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</si>
  <si>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</si>
  <si>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</si>
  <si>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</si>
  <si>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</si>
  <si>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</si>
  <si>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</si>
  <si>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</si>
  <si>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</si>
  <si>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</si>
  <si>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</si>
  <si>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</si>
  <si>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</si>
  <si>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</si>
  <si>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</si>
  <si>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</si>
  <si>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</si>
  <si>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</si>
  <si>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</si>
  <si>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</si>
  <si>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</si>
  <si>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</si>
  <si>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</si>
  <si>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</si>
  <si>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</si>
  <si>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</si>
  <si>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</si>
  <si>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</si>
  <si>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</si>
  <si>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</si>
  <si>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</si>
  <si>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</si>
  <si>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</si>
  <si>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</si>
  <si>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</si>
  <si>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</si>
  <si>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</si>
  <si>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</si>
  <si>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</si>
  <si>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</si>
  <si>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</si>
  <si>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</si>
  <si>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</si>
  <si>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</si>
  <si>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</si>
  <si>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</si>
  <si>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</si>
  <si>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</si>
  <si>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</si>
  <si>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</si>
  <si>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</si>
  <si>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</si>
  <si>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</si>
  <si>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</si>
  <si>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</si>
  <si>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</si>
  <si>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</si>
  <si>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</si>
  <si>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</si>
  <si>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</si>
  <si>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</si>
  <si>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</si>
  <si>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</si>
  <si>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</si>
  <si>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</si>
  <si>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</si>
  <si>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</si>
  <si>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</si>
  <si>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</si>
  <si>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</si>
  <si>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</si>
  <si>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</si>
  <si>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</si>
  <si>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</si>
  <si>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</si>
  <si>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</si>
  <si>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</si>
  <si>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</si>
  <si>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</si>
  <si>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</si>
  <si>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</si>
  <si>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</si>
  <si>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</si>
  <si>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</si>
  <si>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</si>
  <si>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</si>
  <si>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</si>
  <si>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</si>
  <si>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</si>
  <si>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</si>
  <si>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</si>
  <si>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</si>
  <si>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</si>
  <si>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</si>
  <si>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</si>
  <si>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</si>
  <si>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</si>
  <si>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</si>
  <si>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</si>
  <si>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</si>
  <si>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</si>
  <si>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</si>
  <si>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</si>
  <si>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</si>
  <si>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</si>
  <si>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</si>
  <si>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</si>
  <si>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</si>
  <si>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</si>
  <si>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</si>
  <si>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</si>
  <si>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</si>
  <si>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</si>
  <si>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</si>
  <si>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</si>
  <si>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</si>
  <si>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</si>
  <si>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</si>
  <si>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</si>
  <si>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</si>
  <si>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</si>
  <si>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</si>
  <si>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</si>
  <si>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</si>
  <si>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</si>
  <si>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</si>
  <si>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</si>
  <si>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</si>
  <si>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</si>
  <si>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</si>
  <si>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</si>
  <si>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</si>
  <si>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</si>
  <si>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</si>
  <si>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</si>
  <si>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</si>
  <si>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</si>
  <si>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</si>
  <si>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</si>
  <si>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</si>
  <si>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</si>
  <si>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</si>
  <si>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</si>
  <si>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</si>
  <si>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</si>
  <si>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</si>
  <si>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</si>
  <si>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</si>
  <si>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</si>
  <si>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</si>
  <si>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</si>
  <si>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</si>
  <si>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</si>
  <si>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</si>
  <si>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</si>
  <si>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</si>
  <si>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</si>
  <si>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</si>
  <si>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</si>
  <si>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</si>
  <si>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</si>
  <si>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</si>
  <si>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</si>
  <si>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</si>
  <si>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</si>
  <si>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</si>
  <si>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</si>
  <si>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</si>
  <si>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</si>
  <si>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</si>
  <si>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</si>
  <si>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</si>
  <si>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</si>
  <si>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</si>
  <si>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</si>
  <si>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</si>
  <si>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</si>
  <si>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</si>
  <si>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</si>
  <si>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</si>
  <si>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</si>
  <si>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</si>
  <si>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</si>
  <si>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</si>
  <si>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</si>
  <si>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</si>
  <si>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</si>
  <si>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</si>
  <si>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</si>
  <si>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</si>
  <si>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</si>
  <si>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</si>
  <si>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</si>
  <si>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</si>
  <si>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</si>
  <si>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</si>
  <si>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</si>
  <si>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</si>
  <si>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</si>
  <si>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</si>
  <si>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</si>
  <si>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</si>
  <si>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</si>
  <si>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</si>
  <si>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</si>
  <si>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</si>
  <si>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</si>
  <si>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</si>
  <si>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</si>
  <si>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</si>
  <si>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</si>
  <si>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</si>
  <si>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</si>
  <si>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</si>
  <si>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</si>
  <si>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</si>
  <si>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</si>
  <si>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</si>
  <si>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</si>
  <si>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</si>
  <si>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</si>
  <si>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</si>
  <si>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</si>
  <si>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</si>
  <si>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</si>
  <si>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</si>
  <si>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</si>
  <si>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</si>
  <si>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</si>
  <si>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</si>
  <si>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</si>
  <si>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</si>
  <si>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</si>
  <si>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</si>
  <si>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</si>
  <si>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</si>
  <si>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</si>
  <si>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</si>
  <si>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</si>
  <si>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</si>
  <si>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</si>
  <si>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</si>
  <si>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</si>
  <si>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</si>
  <si>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</si>
  <si>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</si>
  <si>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</si>
  <si>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</si>
  <si>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</si>
  <si>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</si>
  <si>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</si>
  <si>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</si>
  <si>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</si>
  <si>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</si>
  <si>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</si>
  <si>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</si>
  <si>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</si>
  <si>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</si>
  <si>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</si>
  <si>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</si>
  <si>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</si>
  <si>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</si>
  <si>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</si>
  <si>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</si>
  <si>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</si>
  <si>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</si>
  <si>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</si>
  <si>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</si>
  <si>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</si>
  <si>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</si>
  <si>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</si>
  <si>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</si>
  <si>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</si>
  <si>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</si>
  <si>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</si>
  <si>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</si>
  <si>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</si>
  <si>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</si>
  <si>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</si>
  <si>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</si>
  <si>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</si>
  <si>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</si>
  <si>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</si>
  <si>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</si>
  <si>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</si>
  <si>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</si>
  <si>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</si>
  <si>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</si>
  <si>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</si>
  <si>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</si>
  <si>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</si>
  <si>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</si>
  <si>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</si>
  <si>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</si>
  <si>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</si>
  <si>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</si>
  <si>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</si>
  <si>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</si>
  <si>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</si>
  <si>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</si>
  <si>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</si>
  <si>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</si>
  <si>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</si>
  <si>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</si>
  <si>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</si>
  <si>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</si>
  <si>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</si>
  <si>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</si>
  <si>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</si>
  <si>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</si>
  <si>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</si>
  <si>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</si>
  <si>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</si>
  <si>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</si>
  <si>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</si>
  <si>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</si>
  <si>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</si>
  <si>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</si>
  <si>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</si>
  <si>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</si>
  <si>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</si>
  <si>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</si>
  <si>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</si>
  <si>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</si>
  <si>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</si>
  <si>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</si>
  <si>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</si>
  <si>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</si>
  <si>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</si>
  <si>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</si>
  <si>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</si>
  <si>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</si>
  <si>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</si>
  <si>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</si>
  <si>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</si>
  <si>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</si>
  <si>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</si>
  <si>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</si>
  <si>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</si>
  <si>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</si>
  <si>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</si>
  <si>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</si>
  <si>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</si>
  <si>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</si>
  <si>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</si>
  <si>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</si>
  <si>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</si>
  <si>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</si>
  <si>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</si>
  <si>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</si>
  <si>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</si>
  <si>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</si>
  <si>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</si>
  <si>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</si>
  <si>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</si>
  <si>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</si>
  <si>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</si>
  <si>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</si>
  <si>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</si>
  <si>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</si>
  <si>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</si>
  <si>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</si>
  <si>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</si>
  <si>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</si>
  <si>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</si>
  <si>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</si>
  <si>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</si>
  <si>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</si>
  <si>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</si>
  <si>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</si>
  <si>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</si>
  <si>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</si>
  <si>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</si>
  <si>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</si>
  <si>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</si>
  <si>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</si>
  <si>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</si>
  <si>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</si>
  <si>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</si>
  <si>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</si>
  <si>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</si>
  <si>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</si>
  <si>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</si>
  <si>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</si>
  <si>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</si>
  <si>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</si>
  <si>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</si>
  <si>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</si>
  <si>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</si>
  <si>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</si>
  <si>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</si>
  <si>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</si>
  <si>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</si>
  <si>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</si>
  <si>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</si>
  <si>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</si>
  <si>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</si>
  <si>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</si>
  <si>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</si>
  <si>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</si>
  <si>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</si>
  <si>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</si>
  <si>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</si>
  <si>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</si>
  <si>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</si>
  <si>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</si>
  <si>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</si>
  <si>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</si>
  <si>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</si>
  <si>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</si>
  <si>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</si>
  <si>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</si>
  <si>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</si>
  <si>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</si>
  <si>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</si>
  <si>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</si>
  <si>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</si>
  <si>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</si>
  <si>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</si>
  <si>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</si>
  <si>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</si>
  <si>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</si>
  <si>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</si>
  <si>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</si>
  <si>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</si>
  <si>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</si>
  <si>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</si>
  <si>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</si>
  <si>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</si>
  <si>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</si>
  <si>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</si>
  <si>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</si>
  <si>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</si>
  <si>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</si>
  <si>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</si>
  <si>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</si>
  <si>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</si>
  <si>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</si>
  <si>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</si>
  <si>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</si>
  <si>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</si>
  <si>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</si>
  <si>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</si>
  <si>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</si>
  <si>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</si>
  <si>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</si>
  <si>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</si>
  <si>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</si>
  <si>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</si>
  <si>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</si>
  <si>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</si>
  <si>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</si>
  <si>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</si>
  <si>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</si>
  <si>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</si>
  <si>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</si>
  <si>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</si>
  <si>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</si>
  <si>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</si>
  <si>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</si>
  <si>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</si>
  <si>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</si>
  <si>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</si>
  <si>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</si>
  <si>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</si>
  <si>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</si>
  <si>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</si>
  <si>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</si>
  <si>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</si>
  <si>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</si>
  <si>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</si>
  <si>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</si>
  <si>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</si>
  <si>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</si>
  <si>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</si>
  <si>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</si>
  <si>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</si>
  <si>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</si>
  <si>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</si>
  <si>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</si>
  <si>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</si>
  <si>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</si>
  <si>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</si>
  <si>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</si>
  <si>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</si>
  <si>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</si>
  <si>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</si>
  <si>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</si>
  <si>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</si>
  <si>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</si>
  <si>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</si>
  <si>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</si>
  <si>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</si>
  <si>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</si>
  <si>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</si>
  <si>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</si>
  <si>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</si>
  <si>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</si>
  <si>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</si>
  <si>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</si>
  <si>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</si>
  <si>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</si>
  <si>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</si>
  <si>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</si>
  <si>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</si>
  <si>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</si>
  <si>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</si>
  <si>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</si>
  <si>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</si>
  <si>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</si>
  <si>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</si>
  <si>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</si>
  <si>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</si>
  <si>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</si>
  <si>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</si>
  <si>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</si>
  <si>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</si>
  <si>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</si>
  <si>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</si>
  <si>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</si>
  <si>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</si>
  <si>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</si>
  <si>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</si>
  <si>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</si>
  <si>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</si>
  <si>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</si>
  <si>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</si>
  <si>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</si>
  <si>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</si>
  <si>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</si>
  <si>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</si>
  <si>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</si>
  <si>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</si>
  <si>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</si>
  <si>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</si>
  <si>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</si>
  <si>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</si>
  <si>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</si>
  <si>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</si>
  <si>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</si>
  <si>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</si>
  <si>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</si>
  <si>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</si>
  <si>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</si>
  <si>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</si>
  <si>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</si>
  <si>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</si>
  <si>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</si>
  <si>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</si>
  <si>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</si>
  <si>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</si>
  <si>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</si>
  <si>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</si>
  <si>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</si>
  <si>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</si>
  <si>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</si>
  <si>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</si>
  <si>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</si>
  <si>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</si>
  <si>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</si>
  <si>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</si>
  <si>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</si>
  <si>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</si>
  <si>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</si>
  <si>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</si>
  <si>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</si>
  <si>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</si>
  <si>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</si>
  <si>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</si>
  <si>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</si>
  <si>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</si>
  <si>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</si>
  <si>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</si>
  <si>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</si>
  <si>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</si>
  <si>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</si>
  <si>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</si>
  <si>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</si>
  <si>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</si>
  <si>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</si>
  <si>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</si>
  <si>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</si>
  <si>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</si>
  <si>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</si>
  <si>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</si>
  <si>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</si>
  <si>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</si>
  <si>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</si>
  <si>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</si>
  <si>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</si>
  <si>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</si>
  <si>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</si>
  <si>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</si>
  <si>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</si>
  <si>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</si>
  <si>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</si>
  <si>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</si>
  <si>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</si>
  <si>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</si>
  <si>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</si>
  <si>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</si>
  <si>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</si>
  <si>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</si>
  <si>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</si>
  <si>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</si>
  <si>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</si>
  <si>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</si>
  <si>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</si>
  <si>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</si>
  <si>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</si>
  <si>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</si>
  <si>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</si>
  <si>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</si>
  <si>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</si>
  <si>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</si>
  <si>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</si>
  <si>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</si>
  <si>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</si>
  <si>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</si>
  <si>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</si>
  <si>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</si>
  <si>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</si>
  <si>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</si>
  <si>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</si>
  <si>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</si>
  <si>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</si>
  <si>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</si>
  <si>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</si>
  <si>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</si>
  <si>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</si>
  <si>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</si>
  <si>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</si>
  <si>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</si>
  <si>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</si>
  <si>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</si>
  <si>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</si>
  <si>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</si>
  <si>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</si>
  <si>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</si>
  <si>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</si>
  <si>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</si>
  <si>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</si>
  <si>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</si>
  <si>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</si>
  <si>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</si>
  <si>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</si>
  <si>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</si>
  <si>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</si>
  <si>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</si>
  <si>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</si>
  <si>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</si>
  <si>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</si>
  <si>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</si>
  <si>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</si>
  <si>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</si>
  <si>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</si>
  <si>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</si>
  <si>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</si>
  <si>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</si>
  <si>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</si>
  <si>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</si>
  <si>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</si>
  <si>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</si>
  <si>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</si>
  <si>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</si>
  <si>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</si>
  <si>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</si>
  <si>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</si>
  <si>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</si>
  <si>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</si>
  <si>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</si>
  <si>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</si>
  <si>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</si>
  <si>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</si>
  <si>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</si>
  <si>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</si>
  <si>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</si>
  <si>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</si>
  <si>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</si>
  <si>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</si>
  <si>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</si>
  <si>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</si>
  <si>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</si>
  <si>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</si>
  <si>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</si>
  <si>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</si>
  <si>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</si>
  <si>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</si>
  <si>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</si>
  <si>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</si>
  <si>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</si>
  <si>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</si>
  <si>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</si>
  <si>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</si>
  <si>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</si>
  <si>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</si>
  <si>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</si>
  <si>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</si>
  <si>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</si>
  <si>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</si>
  <si>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</si>
  <si>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</si>
  <si>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</si>
  <si>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</si>
  <si>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</si>
  <si>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</si>
  <si>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</si>
  <si>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</si>
  <si>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</si>
  <si>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</si>
  <si>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</si>
  <si>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</si>
  <si>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</si>
  <si>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</si>
  <si>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</si>
  <si>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</si>
  <si>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</si>
  <si>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</si>
  <si>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</si>
  <si>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</si>
  <si>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</si>
  <si>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</si>
  <si>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</si>
  <si>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</si>
  <si>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</si>
  <si>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</si>
  <si>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</si>
  <si>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</si>
  <si>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</si>
  <si>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</si>
  <si>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</si>
  <si>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</si>
  <si>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</si>
  <si>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</si>
  <si>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</si>
  <si>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</si>
  <si>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</si>
  <si>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</si>
  <si>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</si>
  <si>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</si>
  <si>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</si>
  <si>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</si>
  <si>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</si>
  <si>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</si>
  <si>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</si>
  <si>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</si>
  <si>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</si>
  <si>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</si>
  <si>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</si>
  <si>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</si>
  <si>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</si>
  <si>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</si>
  <si>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</si>
  <si>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</si>
  <si>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</si>
  <si>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</si>
  <si>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</si>
  <si>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</si>
  <si>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</si>
  <si>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</si>
  <si>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</si>
  <si>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</si>
  <si>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</si>
  <si>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</si>
  <si>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</si>
  <si>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</si>
  <si>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</si>
  <si>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</si>
  <si>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</si>
  <si>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</si>
  <si>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</si>
  <si>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</si>
  <si>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</si>
  <si>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</si>
  <si>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</si>
  <si>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</si>
  <si>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</si>
  <si>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</si>
  <si>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</si>
  <si>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</si>
  <si>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</si>
  <si>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</si>
  <si>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</si>
  <si>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</si>
  <si>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</si>
  <si>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</si>
  <si>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</si>
  <si>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</si>
  <si>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</si>
  <si>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</si>
  <si>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</si>
  <si>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</si>
  <si>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</si>
  <si>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</si>
  <si>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</si>
  <si>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</si>
  <si>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</si>
  <si>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</si>
  <si>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</si>
  <si>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</si>
  <si>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</si>
  <si>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</si>
  <si>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</si>
  <si>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</si>
  <si>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</si>
  <si>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</si>
  <si>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</si>
  <si>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</si>
  <si>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</si>
  <si>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</si>
  <si>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</si>
  <si>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</si>
  <si>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</si>
  <si>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</si>
  <si>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</si>
  <si>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</si>
  <si>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</si>
  <si>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</si>
  <si>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</si>
  <si>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</si>
  <si>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</si>
  <si>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</si>
  <si>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</si>
  <si>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</si>
  <si>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</si>
  <si>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</si>
  <si>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</si>
  <si>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</si>
  <si>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</si>
  <si>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</si>
  <si>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</si>
  <si>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</si>
  <si>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</si>
  <si>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</si>
  <si>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</si>
  <si>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</si>
  <si>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</si>
  <si>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</si>
  <si>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</si>
  <si>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</si>
  <si>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</si>
  <si>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</si>
  <si>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</si>
  <si>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</si>
  <si>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</si>
  <si>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</si>
  <si>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</si>
  <si>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</si>
  <si>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</si>
  <si>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</si>
  <si>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</si>
  <si>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</si>
  <si>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</si>
  <si>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</si>
  <si>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</si>
  <si>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</si>
  <si>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</si>
  <si>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</si>
  <si>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</si>
  <si>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</si>
  <si>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</si>
  <si>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</si>
  <si>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</si>
  <si>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</si>
  <si>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</si>
  <si>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</si>
  <si>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</si>
  <si>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</si>
  <si>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</si>
  <si>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</si>
  <si>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</si>
  <si>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</si>
  <si>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</si>
  <si>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</si>
  <si>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</si>
  <si>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</si>
  <si>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</si>
  <si>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</si>
  <si>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</si>
  <si>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</si>
  <si>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</si>
  <si>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</si>
  <si>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</si>
  <si>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</si>
  <si>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</si>
  <si>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</si>
  <si>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</si>
  <si>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</si>
  <si>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</si>
  <si>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</si>
  <si>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</si>
  <si>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</si>
  <si>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</si>
  <si>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</si>
  <si>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</si>
  <si>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</si>
  <si>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</si>
  <si>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</si>
  <si>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</si>
  <si>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</si>
  <si>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</si>
  <si>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</si>
  <si>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</si>
  <si>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</si>
  <si>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</si>
  <si>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</si>
  <si>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</si>
  <si>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</si>
  <si>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</si>
  <si>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</si>
  <si>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</si>
  <si>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</si>
  <si>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</si>
  <si>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</si>
  <si>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</si>
  <si>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</si>
  <si>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</si>
  <si>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</si>
  <si>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</si>
  <si>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</si>
  <si>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</si>
  <si>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</si>
  <si>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</si>
  <si>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</si>
  <si>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</si>
  <si>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</si>
  <si>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</si>
  <si>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</si>
  <si>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</si>
  <si>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</si>
  <si>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</si>
  <si>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</si>
  <si>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</si>
  <si>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</si>
  <si>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</si>
  <si>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</si>
  <si>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</si>
  <si>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</si>
  <si>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</si>
  <si>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</si>
  <si>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</si>
  <si>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</si>
  <si>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</si>
  <si>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</si>
  <si>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</si>
  <si>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</si>
  <si>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</si>
  <si>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</si>
  <si>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</si>
  <si>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</si>
  <si>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</si>
  <si>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</si>
  <si>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</si>
  <si>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</si>
  <si>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</si>
  <si>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</si>
  <si>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</si>
  <si>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</si>
  <si>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</si>
  <si>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</si>
  <si>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</si>
  <si>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</si>
  <si>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</si>
  <si>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</si>
  <si>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</si>
  <si>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</si>
  <si>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</si>
  <si>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</si>
  <si>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</si>
  <si>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</si>
  <si>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</si>
  <si>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</si>
  <si>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</si>
  <si>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</si>
  <si>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</si>
  <si>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</si>
  <si>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</si>
  <si>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</si>
  <si>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</si>
  <si>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</si>
  <si>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</si>
  <si>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</si>
  <si>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</si>
  <si>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</si>
  <si>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</si>
  <si>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</si>
  <si>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</si>
  <si>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</si>
  <si>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</si>
  <si>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</si>
  <si>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</si>
  <si>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</si>
  <si>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</si>
  <si>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</si>
  <si>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</si>
  <si>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</si>
  <si>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</si>
  <si>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</si>
  <si>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</si>
  <si>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</si>
  <si>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</si>
  <si>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</si>
  <si>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</si>
  <si>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</si>
  <si>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</si>
  <si>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</si>
  <si>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</si>
  <si>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</si>
  <si>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</si>
  <si>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</si>
  <si>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</si>
  <si>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</si>
  <si>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</si>
  <si>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</si>
  <si>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</si>
  <si>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</si>
  <si>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</si>
  <si>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</si>
  <si>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</si>
  <si>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</si>
  <si>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</si>
  <si>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</si>
  <si>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</si>
  <si>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</si>
  <si>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</si>
  <si>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</si>
  <si>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</si>
  <si>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</si>
  <si>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</si>
  <si>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</si>
  <si>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</si>
  <si>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</si>
  <si>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</si>
  <si>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</si>
  <si>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</si>
  <si>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</si>
  <si>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</si>
  <si>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</si>
  <si>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</si>
  <si>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</si>
  <si>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</si>
  <si>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</si>
  <si>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</si>
  <si>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</si>
  <si>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</si>
  <si>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</si>
  <si>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</si>
  <si>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</si>
  <si>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</si>
  <si>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</si>
  <si>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</si>
  <si>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</si>
  <si>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</si>
  <si>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</si>
  <si>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</si>
  <si>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</si>
  <si>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</si>
  <si>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</si>
  <si>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</si>
  <si>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</si>
  <si>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</si>
  <si>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</si>
  <si>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</si>
  <si>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</si>
  <si>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</si>
  <si>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</si>
  <si>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</si>
  <si>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</si>
  <si>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</si>
  <si>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</si>
  <si>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</si>
  <si>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</si>
  <si>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</si>
  <si>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</si>
  <si>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</si>
  <si>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</si>
  <si>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</si>
  <si>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</si>
  <si>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</si>
  <si>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</si>
  <si>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</si>
  <si>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</si>
  <si>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</si>
  <si>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</si>
  <si>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</si>
  <si>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</si>
  <si>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</si>
  <si>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</si>
  <si>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</si>
  <si>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</si>
  <si>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</si>
  <si>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</si>
  <si>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</si>
  <si>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</si>
  <si>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</si>
  <si>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</si>
  <si>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</si>
  <si>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</si>
  <si>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</si>
  <si>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</si>
  <si>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</si>
  <si>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</si>
  <si>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</si>
  <si>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</si>
  <si>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</si>
  <si>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</si>
  <si>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</si>
  <si>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</si>
  <si>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</si>
  <si>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</si>
  <si>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</si>
  <si>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</si>
  <si>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</si>
  <si>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</si>
  <si>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</si>
  <si>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</si>
  <si>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</si>
  <si>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</si>
  <si>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</si>
  <si>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</si>
  <si>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</si>
  <si>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</si>
  <si>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</si>
  <si>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</si>
  <si>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</si>
  <si>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</si>
  <si>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</si>
  <si>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</si>
  <si>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</si>
  <si>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</si>
  <si>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</si>
  <si>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</si>
  <si>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</si>
  <si>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</si>
  <si>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</si>
  <si>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</si>
  <si>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</si>
  <si>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</si>
  <si>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</si>
  <si>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</si>
  <si>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</si>
  <si>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</si>
  <si>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</si>
  <si>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</si>
  <si>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</si>
  <si>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</si>
  <si>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</si>
  <si>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</si>
  <si>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</si>
  <si>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</si>
  <si>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</si>
  <si>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</si>
  <si>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</si>
  <si>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</si>
  <si>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</si>
  <si>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</si>
  <si>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</si>
  <si>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</si>
  <si>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</si>
  <si>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</si>
  <si>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</si>
  <si>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</si>
  <si>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</si>
  <si>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</si>
  <si>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</si>
  <si>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</si>
  <si>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</si>
  <si>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</si>
  <si>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</si>
  <si>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</si>
  <si>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</si>
  <si>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</si>
  <si>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</si>
  <si>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</si>
  <si>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</si>
  <si>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</si>
  <si>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</si>
  <si>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</si>
  <si>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</si>
  <si>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</si>
  <si>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</si>
  <si>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</si>
  <si>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</si>
  <si>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</si>
  <si>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</si>
  <si>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</si>
  <si>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</si>
  <si>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</si>
  <si>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</si>
  <si>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</si>
  <si>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</si>
  <si>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</si>
  <si>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</si>
  <si>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</si>
  <si>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</si>
  <si>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</si>
  <si>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</si>
  <si>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</si>
  <si>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</si>
  <si>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</si>
  <si>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</si>
  <si>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</si>
  <si>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</si>
  <si>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</si>
  <si>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</si>
  <si>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</si>
  <si>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</si>
  <si>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</si>
  <si>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</si>
  <si>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</si>
  <si>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</si>
  <si>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</si>
  <si>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</si>
  <si>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</si>
  <si>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</si>
  <si>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</si>
  <si>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</si>
  <si>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</si>
  <si>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</si>
  <si>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</si>
  <si>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</si>
  <si>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</si>
  <si>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</si>
  <si>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</si>
  <si>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</si>
  <si>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</si>
  <si>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</si>
  <si>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</si>
  <si>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</si>
  <si>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</si>
  <si>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</si>
  <si>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</si>
  <si>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</si>
  <si>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</si>
  <si>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</si>
  <si>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</si>
  <si>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</si>
  <si>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</si>
  <si>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</si>
  <si>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</si>
  <si>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</si>
  <si>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</si>
  <si>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</si>
  <si>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</si>
  <si>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</si>
  <si>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</si>
  <si>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</si>
  <si>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</si>
  <si>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</si>
  <si>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</si>
  <si>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</si>
  <si>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</si>
  <si>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</si>
  <si>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</si>
  <si>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</si>
  <si>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</si>
  <si>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</si>
  <si>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</si>
  <si>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</si>
  <si>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</si>
  <si>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</si>
  <si>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</si>
  <si>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</si>
  <si>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</si>
  <si>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</si>
  <si>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</si>
  <si>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</si>
  <si>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</si>
  <si>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</si>
  <si>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</si>
  <si>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</si>
  <si>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</si>
  <si>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</si>
  <si>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</si>
  <si>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</si>
  <si>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</si>
  <si>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</si>
  <si>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</si>
  <si>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</si>
  <si>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</si>
  <si>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</si>
  <si>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</si>
  <si>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</si>
  <si>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</si>
  <si>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</si>
  <si>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</si>
  <si>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</si>
  <si>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</si>
  <si>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</si>
  <si>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</si>
  <si>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</si>
  <si>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</si>
  <si>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</si>
  <si>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</si>
  <si>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</si>
  <si>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</si>
  <si>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</si>
  <si>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</si>
  <si>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</si>
  <si>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</si>
  <si>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</si>
  <si>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</si>
  <si>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</si>
  <si>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</si>
  <si>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</si>
  <si>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</si>
  <si>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</si>
  <si>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</si>
  <si>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</si>
  <si>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</si>
  <si>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</si>
  <si>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</si>
  <si>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</si>
  <si>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</si>
  <si>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</si>
  <si>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</si>
  <si>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</si>
  <si>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</si>
  <si>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</si>
  <si>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</si>
  <si>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</si>
  <si>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</si>
  <si>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</si>
  <si>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</si>
  <si>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</si>
  <si>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</si>
  <si>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</si>
  <si>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</si>
  <si>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</si>
  <si>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</si>
  <si>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</si>
  <si>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</si>
  <si>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</si>
  <si>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</si>
  <si>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</si>
  <si>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</si>
  <si>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</si>
  <si>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</si>
  <si>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</si>
  <si>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</si>
  <si>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</si>
  <si>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</si>
  <si>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</si>
  <si>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</si>
  <si>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</si>
  <si>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</si>
  <si>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</si>
  <si>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</si>
  <si>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</si>
  <si>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</si>
  <si>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</si>
  <si>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</si>
  <si>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</si>
  <si>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</si>
  <si>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</si>
  <si>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</si>
  <si>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</si>
  <si>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</si>
  <si>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</si>
  <si>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</si>
  <si>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</si>
  <si>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</si>
  <si>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</si>
  <si>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</si>
  <si>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</si>
  <si>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</si>
  <si>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</si>
  <si>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</si>
  <si>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</si>
  <si>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</si>
  <si>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</si>
  <si>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</si>
  <si>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</si>
  <si>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</si>
  <si>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</si>
  <si>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</si>
  <si>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</si>
  <si>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</si>
  <si>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</si>
  <si>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</si>
  <si>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</si>
  <si>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</si>
  <si>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</si>
  <si>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</si>
  <si>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</si>
  <si>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</si>
  <si>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</si>
  <si>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</si>
  <si>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</si>
  <si>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</si>
  <si>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</si>
  <si>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</si>
  <si>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</si>
  <si>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</si>
  <si>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</si>
  <si>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</si>
  <si>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</si>
  <si>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</si>
  <si>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</si>
  <si>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</si>
  <si>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</si>
  <si>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</si>
  <si>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</si>
  <si>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</si>
  <si>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</si>
  <si>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</si>
  <si>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</si>
  <si>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</si>
  <si>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</si>
  <si>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</si>
  <si>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</si>
  <si>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</si>
  <si>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</si>
  <si>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</si>
  <si>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</si>
  <si>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</si>
  <si>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</si>
  <si>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</si>
  <si>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</si>
  <si>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</si>
  <si>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</si>
  <si>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</si>
  <si>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</si>
  <si>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</si>
  <si>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</si>
  <si>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</si>
  <si>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</si>
  <si>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</si>
  <si>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</si>
  <si>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</si>
  <si>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</si>
  <si>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</si>
  <si>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</si>
  <si>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</si>
  <si>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</si>
  <si>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</si>
  <si>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</si>
  <si>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</si>
  <si>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</si>
  <si>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</si>
  <si>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</si>
  <si>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</si>
  <si>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</si>
  <si>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</si>
  <si>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</si>
  <si>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</si>
  <si>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</si>
  <si>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</si>
  <si>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</si>
  <si>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</si>
  <si>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</si>
  <si>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</si>
  <si>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</si>
  <si>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</si>
  <si>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</si>
  <si>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</si>
  <si>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</si>
  <si>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</si>
  <si>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</si>
  <si>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</si>
  <si>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</si>
  <si>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</si>
  <si>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</si>
  <si>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</si>
  <si>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</si>
  <si>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</si>
  <si>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</si>
  <si>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</si>
  <si>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</si>
  <si>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</si>
  <si>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</si>
  <si>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</si>
  <si>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</si>
  <si>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</si>
  <si>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</si>
  <si>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</si>
  <si>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</si>
  <si>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</si>
  <si>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</si>
  <si>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</si>
  <si>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</si>
  <si>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</si>
  <si>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</si>
  <si>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</si>
  <si>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</si>
  <si>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</si>
  <si>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</si>
  <si>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</si>
  <si>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</si>
  <si>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</si>
  <si>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</si>
  <si>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</si>
  <si>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</si>
  <si>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</si>
  <si>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</si>
  <si>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</si>
  <si>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</si>
  <si>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</si>
  <si>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</si>
  <si>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</si>
  <si>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</si>
  <si>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</si>
  <si>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</si>
  <si>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</si>
  <si>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</si>
  <si>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</si>
  <si>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</si>
  <si>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</si>
  <si>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</si>
  <si>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</si>
  <si>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</si>
  <si>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</si>
  <si>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</si>
  <si>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</si>
  <si>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</si>
  <si>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</si>
  <si>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</si>
  <si>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</si>
  <si>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</si>
  <si>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</si>
  <si>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</si>
  <si>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</si>
  <si>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</si>
  <si>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</si>
  <si>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</si>
  <si>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</si>
  <si>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</si>
  <si>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</si>
  <si>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</si>
  <si>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</si>
  <si>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</si>
  <si>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</si>
  <si>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</si>
  <si>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</si>
  <si>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</si>
  <si>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</si>
  <si>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</si>
  <si>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</si>
  <si>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</si>
  <si>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</si>
  <si>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</si>
  <si>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</si>
  <si>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</si>
  <si>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</si>
  <si>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</si>
  <si>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</si>
  <si>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</si>
  <si>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</si>
  <si>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</si>
  <si>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</si>
  <si>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</si>
  <si>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</si>
  <si>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</si>
  <si>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</si>
  <si>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</si>
  <si>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</si>
  <si>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</si>
  <si>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</si>
  <si>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</si>
  <si>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</si>
  <si>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</si>
  <si>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</si>
  <si>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</si>
  <si>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</si>
  <si>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</si>
  <si>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</si>
  <si>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</si>
  <si>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</si>
  <si>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</si>
  <si>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</si>
  <si>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</si>
  <si>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</si>
  <si>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</si>
  <si>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</si>
  <si>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</si>
  <si>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</si>
  <si>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</si>
  <si>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</si>
  <si>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</si>
  <si>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</si>
  <si>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</si>
  <si>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</si>
  <si>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</si>
  <si>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</si>
  <si>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</si>
  <si>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</si>
  <si>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</si>
  <si>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</si>
  <si>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</si>
  <si>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</si>
  <si>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</si>
  <si>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</si>
  <si>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</si>
  <si>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</si>
  <si>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</si>
  <si>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</si>
  <si>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</si>
  <si>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</si>
  <si>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</si>
  <si>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</si>
  <si>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</si>
  <si>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</si>
  <si>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</si>
  <si>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</si>
  <si>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</si>
  <si>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</si>
  <si>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</si>
  <si>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</si>
  <si>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</si>
  <si>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</si>
  <si>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</si>
  <si>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</si>
  <si>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</si>
  <si>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</si>
  <si>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</si>
  <si>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</si>
  <si>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</si>
  <si>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</si>
  <si>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</si>
  <si>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</si>
  <si>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</si>
  <si>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</si>
  <si>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</si>
  <si>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</si>
  <si>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</si>
  <si>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</si>
  <si>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</si>
  <si>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</si>
  <si>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</si>
  <si>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</si>
  <si>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</si>
  <si>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</si>
  <si>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</si>
  <si>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</si>
  <si>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</si>
  <si>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</si>
  <si>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</si>
  <si>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</si>
  <si>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</si>
  <si>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</si>
  <si>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</si>
  <si>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</si>
  <si>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</si>
  <si>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</si>
  <si>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</si>
  <si>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</si>
  <si>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</si>
  <si>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</si>
  <si>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</si>
  <si>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</si>
  <si>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</si>
  <si>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</si>
  <si>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</si>
  <si>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</si>
  <si>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</si>
  <si>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</si>
  <si>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</si>
  <si>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</si>
  <si>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</si>
  <si>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</si>
  <si>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</si>
  <si>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</si>
  <si>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</si>
  <si>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</si>
  <si>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</si>
  <si>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</si>
  <si>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</si>
  <si>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</si>
  <si>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</si>
  <si>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</si>
  <si>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</si>
  <si>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</si>
  <si>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</si>
  <si>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</si>
  <si>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</si>
  <si>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</si>
  <si>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</si>
  <si>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</si>
  <si>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</si>
  <si>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</si>
  <si>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</si>
  <si>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</si>
  <si>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</si>
  <si>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</si>
  <si>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</si>
  <si>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</si>
  <si>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</si>
  <si>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</si>
  <si>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</si>
  <si>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</si>
  <si>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</si>
  <si>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</si>
  <si>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</si>
  <si>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</si>
  <si>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</si>
  <si>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</si>
  <si>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</si>
  <si>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</si>
  <si>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</si>
  <si>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</si>
  <si>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</si>
  <si>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</si>
  <si>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</si>
  <si>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</si>
  <si>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</si>
  <si>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</si>
  <si>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</si>
  <si>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</si>
  <si>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</si>
  <si>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</si>
  <si>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</si>
  <si>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</si>
  <si>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</si>
  <si>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</si>
  <si>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</si>
  <si>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</si>
  <si>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</si>
  <si>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</si>
  <si>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</si>
  <si>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</si>
  <si>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</si>
  <si>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</si>
  <si>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</si>
  <si>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</si>
  <si>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</si>
  <si>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</si>
  <si>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</si>
  <si>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</si>
  <si>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</si>
  <si>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</si>
  <si>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</si>
  <si>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</si>
  <si>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</si>
  <si>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</si>
  <si>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</si>
  <si>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</si>
  <si>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</si>
  <si>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</si>
  <si>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</si>
  <si>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</si>
  <si>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</si>
  <si>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</si>
  <si>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</si>
  <si>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</si>
  <si>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</si>
  <si>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</si>
  <si>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</si>
  <si>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</si>
  <si>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</si>
  <si>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</si>
  <si>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</si>
  <si>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</si>
  <si>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</si>
  <si>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</si>
  <si>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</si>
  <si>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</si>
  <si>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</si>
  <si>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</si>
  <si>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</si>
  <si>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</si>
  <si>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</si>
  <si>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</si>
  <si>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</si>
  <si>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</si>
  <si>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</si>
  <si>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</si>
  <si>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</si>
  <si>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</si>
  <si>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</si>
  <si>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</si>
  <si>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</si>
  <si>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</si>
  <si>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</si>
  <si>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</si>
  <si>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</si>
  <si>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</si>
  <si>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</si>
  <si>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</si>
  <si>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</si>
  <si>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</si>
  <si>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</si>
  <si>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</si>
  <si>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</si>
  <si>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</si>
  <si>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</si>
  <si>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</si>
  <si>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</si>
  <si>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</si>
  <si>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</si>
  <si>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</si>
  <si>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</si>
  <si>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</si>
  <si>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</si>
  <si>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</si>
  <si>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</si>
  <si>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</si>
  <si>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</si>
  <si>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</si>
  <si>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</si>
  <si>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</si>
  <si>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</si>
  <si>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</si>
  <si>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</si>
  <si>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</si>
  <si>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</si>
  <si>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</si>
  <si>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</si>
  <si>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</si>
  <si>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</si>
  <si>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</si>
  <si>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</si>
  <si>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</si>
  <si>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</si>
  <si>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</si>
  <si>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</si>
  <si>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</si>
  <si>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</si>
  <si>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</si>
  <si>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</si>
  <si>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</si>
  <si>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</si>
  <si>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</si>
  <si>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</si>
  <si>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</si>
  <si>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</si>
  <si>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</si>
  <si>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</si>
  <si>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</si>
  <si>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</si>
  <si>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</si>
  <si>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</si>
  <si>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</si>
  <si>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</si>
  <si>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</si>
  <si>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</si>
  <si>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</si>
  <si>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</si>
  <si>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</si>
  <si>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</si>
  <si>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</si>
  <si>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</si>
  <si>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</si>
  <si>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</si>
  <si>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</si>
  <si>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</si>
  <si>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</si>
  <si>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</si>
  <si>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</si>
  <si>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</si>
  <si>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</si>
  <si>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</si>
  <si>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</si>
  <si>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</si>
  <si>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</si>
  <si>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</si>
  <si>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</si>
  <si>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</si>
  <si>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</si>
  <si>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</si>
  <si>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</si>
  <si>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</si>
  <si>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</si>
  <si>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</si>
  <si>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</si>
  <si>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</si>
  <si>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</si>
  <si>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</si>
  <si>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</si>
  <si>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</si>
  <si>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</si>
  <si>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</si>
  <si>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</si>
  <si>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</si>
  <si>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</si>
  <si>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</si>
  <si>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</si>
  <si>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</si>
  <si>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</si>
  <si>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</si>
  <si>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</si>
  <si>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</si>
  <si>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</si>
  <si>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</si>
  <si>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</si>
  <si>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</si>
  <si>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</si>
  <si>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</si>
  <si>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</si>
  <si>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</si>
  <si>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</si>
  <si>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</si>
  <si>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</si>
  <si>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</si>
  <si>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</si>
  <si>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</si>
  <si>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</si>
  <si>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</si>
  <si>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</si>
  <si>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</si>
  <si>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</si>
  <si>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</si>
  <si>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</si>
  <si>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</si>
  <si>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</si>
  <si>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</si>
  <si>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</si>
  <si>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</si>
  <si>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</si>
  <si>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</si>
  <si>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</si>
  <si>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</si>
  <si>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</si>
  <si>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</si>
  <si>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</si>
  <si>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</si>
  <si>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</si>
  <si>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</si>
  <si>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</si>
  <si>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</si>
  <si>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</si>
  <si>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</si>
  <si>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</si>
  <si>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</si>
  <si>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</si>
  <si>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</si>
  <si>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</si>
  <si>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</si>
  <si>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</si>
  <si>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</si>
  <si>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</si>
  <si>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</si>
  <si>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</si>
  <si>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</si>
  <si>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</si>
  <si>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</si>
  <si>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</si>
  <si>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</si>
  <si>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</si>
  <si>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</si>
  <si>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</si>
  <si>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</si>
  <si>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</si>
  <si>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</si>
  <si>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</si>
  <si>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</si>
  <si>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</si>
  <si>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</si>
  <si>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</si>
  <si>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</si>
  <si>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</si>
  <si>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</si>
  <si>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</si>
  <si>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</si>
  <si>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</si>
  <si>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</si>
  <si>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</si>
  <si>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</si>
  <si>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</si>
  <si>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</si>
  <si>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</si>
  <si>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</si>
  <si>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</si>
  <si>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</si>
  <si>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</si>
  <si>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</si>
  <si>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</si>
  <si>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</si>
  <si>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</si>
  <si>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</si>
  <si>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</si>
  <si>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</si>
  <si>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</si>
  <si>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</si>
  <si>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</si>
  <si>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</si>
  <si>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</si>
  <si>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</si>
  <si>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</si>
  <si>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</si>
  <si>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</si>
  <si>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</si>
  <si>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</si>
  <si>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</si>
  <si>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</si>
  <si>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</si>
  <si>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</si>
  <si>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</si>
  <si>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</si>
  <si>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</si>
  <si>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</si>
  <si>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</si>
  <si>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</si>
  <si>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</si>
  <si>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</si>
  <si>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</si>
  <si>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</si>
  <si>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</si>
  <si>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</si>
  <si>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</si>
  <si>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</si>
  <si>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</si>
  <si>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</si>
  <si>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</si>
  <si>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</si>
  <si>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</si>
  <si>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</si>
  <si>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</si>
  <si>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</si>
  <si>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</si>
  <si>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</si>
  <si>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</si>
  <si>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</si>
  <si>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</si>
  <si>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</si>
  <si>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</si>
  <si>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</si>
  <si>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</si>
  <si>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</si>
  <si>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</si>
  <si>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</si>
  <si>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</si>
  <si>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</si>
  <si>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</si>
  <si>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</si>
  <si>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</si>
  <si>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</si>
  <si>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</si>
  <si>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</si>
  <si>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</si>
  <si>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</si>
  <si>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</si>
  <si>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</si>
  <si>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</si>
  <si>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</si>
  <si>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</si>
  <si>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</si>
  <si>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</si>
  <si>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</si>
  <si>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</si>
  <si>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</si>
  <si>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</si>
  <si>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</si>
  <si>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</si>
  <si>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</si>
  <si>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</si>
  <si>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</si>
  <si>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</si>
  <si>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</si>
  <si>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</si>
  <si>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</si>
  <si>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</si>
  <si>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</si>
  <si>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</si>
  <si>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</si>
  <si>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</si>
  <si>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</si>
  <si>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</si>
  <si>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</si>
  <si>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</si>
  <si>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</si>
  <si>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</si>
  <si>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</si>
  <si>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</si>
  <si>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</si>
  <si>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</si>
  <si>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</si>
  <si>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</si>
  <si>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</si>
  <si>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</si>
  <si>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</si>
  <si>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</si>
  <si>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</si>
  <si>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</si>
  <si>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</si>
  <si>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</si>
  <si>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</si>
  <si>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</si>
  <si>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</si>
  <si>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</si>
  <si>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</si>
  <si>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</si>
  <si>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</si>
  <si>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</si>
  <si>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</si>
  <si>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</si>
  <si>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</si>
  <si>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</si>
  <si>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</si>
  <si>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</si>
  <si>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</si>
  <si>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</si>
  <si>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</si>
  <si>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</si>
  <si>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</si>
  <si>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</si>
  <si>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</si>
  <si>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</si>
  <si>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</si>
  <si>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</si>
  <si>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</si>
  <si>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</si>
  <si>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</si>
  <si>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</si>
  <si>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</si>
  <si>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</si>
  <si>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</si>
  <si>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</si>
  <si>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</si>
  <si>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</si>
  <si>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</si>
  <si>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</si>
  <si>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</si>
  <si>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</si>
  <si>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</si>
  <si>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</si>
  <si>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</si>
  <si>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</si>
  <si>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</si>
  <si>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</si>
  <si>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</si>
  <si>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</si>
  <si>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</si>
  <si>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</si>
  <si>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</si>
  <si>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</si>
  <si>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</si>
  <si>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</si>
  <si>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</si>
  <si>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</si>
  <si>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</si>
  <si>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</si>
  <si>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</si>
  <si>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</si>
  <si>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</si>
  <si>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</si>
  <si>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</si>
  <si>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</si>
  <si>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</si>
  <si>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</si>
  <si>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</si>
  <si>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</si>
  <si>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</si>
  <si>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</si>
  <si>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</si>
  <si>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</si>
  <si>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</si>
  <si>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</si>
  <si>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</si>
  <si>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</si>
  <si>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</si>
  <si>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</si>
  <si>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</si>
  <si>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</si>
  <si>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</si>
  <si>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</si>
  <si>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</si>
  <si>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</si>
  <si>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</si>
  <si>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</si>
  <si>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</si>
  <si>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</si>
  <si>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</si>
  <si>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</si>
  <si>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</si>
  <si>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</si>
  <si>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</si>
  <si>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</si>
  <si>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</si>
  <si>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</si>
  <si>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</si>
  <si>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</si>
  <si>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</si>
  <si>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</si>
  <si>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</si>
  <si>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</si>
  <si>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</si>
  <si>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</si>
  <si>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</si>
  <si>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</si>
  <si>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</si>
  <si>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</si>
  <si>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</si>
  <si>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</si>
  <si>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</si>
  <si>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</si>
  <si>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</si>
  <si>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</si>
  <si>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</si>
  <si>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</si>
  <si>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</si>
  <si>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</si>
  <si>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</si>
  <si>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</si>
  <si>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</si>
  <si>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</si>
  <si>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</si>
  <si>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</si>
  <si>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</si>
  <si>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</si>
  <si>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</si>
  <si>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</si>
  <si>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</si>
  <si>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</si>
  <si>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</si>
  <si>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</si>
  <si>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</si>
  <si>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</si>
  <si>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</si>
  <si>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</si>
  <si>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</si>
  <si>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</si>
  <si>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</si>
  <si>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</si>
  <si>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</si>
  <si>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</si>
  <si>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</si>
  <si>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</si>
  <si>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</si>
  <si>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</si>
  <si>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</si>
  <si>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</si>
  <si>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</si>
  <si>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</si>
  <si>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</si>
  <si>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</si>
  <si>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</si>
  <si>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</si>
  <si>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</si>
  <si>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</si>
  <si>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</si>
  <si>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</si>
  <si>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</si>
  <si>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</si>
  <si>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</si>
  <si>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</si>
  <si>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</si>
  <si>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</si>
  <si>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</si>
  <si>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</si>
  <si>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</si>
  <si>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</si>
  <si>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</si>
  <si>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</si>
  <si>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</si>
  <si>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</si>
  <si>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</si>
  <si>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</si>
  <si>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</si>
  <si>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</si>
  <si>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</si>
  <si>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</si>
  <si>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</si>
  <si>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</si>
  <si>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</si>
  <si>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</si>
  <si>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</si>
  <si>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</si>
  <si>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</si>
  <si>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</si>
  <si>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</si>
  <si>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</si>
  <si>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</si>
  <si>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</si>
  <si>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</si>
  <si>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</si>
  <si>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</si>
  <si>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</si>
  <si>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</si>
  <si>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</si>
  <si>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</si>
  <si>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</si>
  <si>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</si>
  <si>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</si>
  <si>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</si>
  <si>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</si>
  <si>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</si>
  <si>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</si>
  <si>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</si>
  <si>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</si>
  <si>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</si>
  <si>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</si>
  <si>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</si>
  <si>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</si>
  <si>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</si>
  <si>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</si>
  <si>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</si>
  <si>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</si>
  <si>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</si>
  <si>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</si>
  <si>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</si>
  <si>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</si>
  <si>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</si>
  <si>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</si>
  <si>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</si>
  <si>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</si>
  <si>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</si>
  <si>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</si>
  <si>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</si>
  <si>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</si>
  <si>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</si>
  <si>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</si>
  <si>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</si>
  <si>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</si>
  <si>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</si>
  <si>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</si>
  <si>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</si>
  <si>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</si>
  <si>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</si>
  <si>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</si>
  <si>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</si>
  <si>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</si>
  <si>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</si>
  <si>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</si>
  <si>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</si>
  <si>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</si>
  <si>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</si>
  <si>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</si>
  <si>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</si>
  <si>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</si>
  <si>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</si>
  <si>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</si>
  <si>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</si>
  <si>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</si>
  <si>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</si>
  <si>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</si>
  <si>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</si>
  <si>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</si>
  <si>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</si>
  <si>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</si>
  <si>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</si>
  <si>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</si>
  <si>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</si>
  <si>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</si>
  <si>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</si>
  <si>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</si>
  <si>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</si>
  <si>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</si>
  <si>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</si>
  <si>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</si>
  <si>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</si>
  <si>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</si>
  <si>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</si>
  <si>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</si>
  <si>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</si>
  <si>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</si>
  <si>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</si>
  <si>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</si>
  <si>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</si>
  <si>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</si>
  <si>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</si>
  <si>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</si>
  <si>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</si>
  <si>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</si>
  <si>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</si>
  <si>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</si>
  <si>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</si>
  <si>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</si>
  <si>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</si>
  <si>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</si>
  <si>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</si>
  <si>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</si>
  <si>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</si>
  <si>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</si>
  <si>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</si>
  <si>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</si>
  <si>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</si>
  <si>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</si>
  <si>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</si>
  <si>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</si>
  <si>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</si>
  <si>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</si>
  <si>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</si>
  <si>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</si>
  <si>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</si>
  <si>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</si>
  <si>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</si>
  <si>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</si>
  <si>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</si>
  <si>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</si>
  <si>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</si>
  <si>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</si>
  <si>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</si>
  <si>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</si>
  <si>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</si>
  <si>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</si>
  <si>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</si>
  <si>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</si>
  <si>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</si>
  <si>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</si>
  <si>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</si>
  <si>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</si>
  <si>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</si>
  <si>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</si>
  <si>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</si>
  <si>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</si>
  <si>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</si>
  <si>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</si>
  <si>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</si>
  <si>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</si>
  <si>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</si>
  <si>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</si>
  <si>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</si>
  <si>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</si>
  <si>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</si>
  <si>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</si>
  <si>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</si>
  <si>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</si>
  <si>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</si>
  <si>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</si>
  <si>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</si>
  <si>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</si>
  <si>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</si>
  <si>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</si>
  <si>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</si>
  <si>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</si>
  <si>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</si>
  <si>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</si>
  <si>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</si>
  <si>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</si>
  <si>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</si>
  <si>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</si>
  <si>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</si>
  <si>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</si>
  <si>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</si>
  <si>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</si>
  <si>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</si>
  <si>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</si>
  <si>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</si>
  <si>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</si>
  <si>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</si>
  <si>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</si>
  <si>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</si>
  <si>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</si>
  <si>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</si>
  <si>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</si>
  <si>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</si>
  <si>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</si>
  <si>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</si>
  <si>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</si>
  <si>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</si>
  <si>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</si>
  <si>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</si>
  <si>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</si>
  <si>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</si>
  <si>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</si>
  <si>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</si>
  <si>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</si>
  <si>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</si>
  <si>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</si>
  <si>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</si>
  <si>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</si>
  <si>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</si>
  <si>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</si>
  <si>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</si>
  <si>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</si>
  <si>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</si>
  <si>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</si>
  <si>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</si>
  <si>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</si>
  <si>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</si>
  <si>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</si>
  <si>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</si>
  <si>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</si>
  <si>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</si>
  <si>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</si>
  <si>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</si>
  <si>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</si>
  <si>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</si>
  <si>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</si>
  <si>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</si>
  <si>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</si>
  <si>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</si>
  <si>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</si>
  <si>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</si>
  <si>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</si>
  <si>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</si>
  <si>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</si>
  <si>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</si>
  <si>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</si>
  <si>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</si>
  <si>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</si>
  <si>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</si>
  <si>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</si>
  <si>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</si>
  <si>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</si>
  <si>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</si>
  <si>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</si>
  <si>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</si>
  <si>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</si>
  <si>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</si>
  <si>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</si>
  <si>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</si>
  <si>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</si>
  <si>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</si>
  <si>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</si>
  <si>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</si>
  <si>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</si>
  <si>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</si>
  <si>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</si>
  <si>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</si>
  <si>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</si>
  <si>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</si>
  <si>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</si>
  <si>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</si>
  <si>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</si>
  <si>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</si>
  <si>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</si>
  <si>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</si>
  <si>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</si>
  <si>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</si>
  <si>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</si>
  <si>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</si>
  <si>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</si>
  <si>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</si>
  <si>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</si>
  <si>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</si>
  <si>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</si>
  <si>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</si>
  <si>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</si>
  <si>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</si>
  <si>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</si>
  <si>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</si>
  <si>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</si>
  <si>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</si>
  <si>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</si>
  <si>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</si>
  <si>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</si>
  <si>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</si>
  <si>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</si>
  <si>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</si>
  <si>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</si>
  <si>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</si>
  <si>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</si>
  <si>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</si>
  <si>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</si>
  <si>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</si>
  <si>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</si>
  <si>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</si>
  <si>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</si>
  <si>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</si>
  <si>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</si>
  <si>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</si>
  <si>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</si>
  <si>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</si>
  <si>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</si>
  <si>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</si>
  <si>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</si>
  <si>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</si>
  <si>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</si>
  <si>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</si>
  <si>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</si>
  <si>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</si>
  <si>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</si>
  <si>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</si>
  <si>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</si>
  <si>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</si>
  <si>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</si>
  <si>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</si>
  <si>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</si>
  <si>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</si>
  <si>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</si>
  <si>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</si>
  <si>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</si>
  <si>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</si>
  <si>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</si>
  <si>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</si>
  <si>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</si>
  <si>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</si>
  <si>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</si>
  <si>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</si>
  <si>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</si>
  <si>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</si>
  <si>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</si>
  <si>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</si>
  <si>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</si>
  <si>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</si>
  <si>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</si>
  <si>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</si>
  <si>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</si>
  <si>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</si>
  <si>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</si>
  <si>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</si>
  <si>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</si>
  <si>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</si>
  <si>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</si>
  <si>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</si>
  <si>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</si>
  <si>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</si>
  <si>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</si>
  <si>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</si>
  <si>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</si>
  <si>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</si>
  <si>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</si>
  <si>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</si>
  <si>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</si>
  <si>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</si>
  <si>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</si>
  <si>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</si>
  <si>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</si>
  <si>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</si>
  <si>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</si>
  <si>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</si>
  <si>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</si>
  <si>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</si>
  <si>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</si>
  <si>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</si>
  <si>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</si>
  <si>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</si>
  <si>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</si>
  <si>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</si>
  <si>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</si>
  <si>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</si>
  <si>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</si>
  <si>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</si>
  <si>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</si>
  <si>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</si>
  <si>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</si>
  <si>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</si>
  <si>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</si>
  <si>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</si>
  <si>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</si>
  <si>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</si>
  <si>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</si>
  <si>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</si>
  <si>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</si>
  <si>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</si>
  <si>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</si>
  <si>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</si>
  <si>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</si>
  <si>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</si>
  <si>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</si>
  <si>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</si>
  <si>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</si>
  <si>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</si>
  <si>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</si>
  <si>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</si>
  <si>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</si>
  <si>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</si>
  <si>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</si>
  <si>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</si>
  <si>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</si>
  <si>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</si>
  <si>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</si>
  <si>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</si>
  <si>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</si>
  <si>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</si>
  <si>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</si>
  <si>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</si>
  <si>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</si>
  <si>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</si>
  <si>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</si>
  <si>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</si>
  <si>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</si>
  <si>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</si>
  <si>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</si>
  <si>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</si>
  <si>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</si>
  <si>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</si>
  <si>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</si>
  <si>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</si>
  <si>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</si>
  <si>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</si>
  <si>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</si>
  <si>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</si>
  <si>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</si>
  <si>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</si>
  <si>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</si>
  <si>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</si>
  <si>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</si>
  <si>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</si>
  <si>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</si>
  <si>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</si>
  <si>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</si>
  <si>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</si>
  <si>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</si>
  <si>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</si>
  <si>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</si>
  <si>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</si>
  <si>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</si>
  <si>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</si>
  <si>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</si>
  <si>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</si>
  <si>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</si>
  <si>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</si>
  <si>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</si>
  <si>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</si>
  <si>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</si>
  <si>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</si>
  <si>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</si>
  <si>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</si>
  <si>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</si>
  <si>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</si>
  <si>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</si>
  <si>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</si>
  <si>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</si>
  <si>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</si>
  <si>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</si>
  <si>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</si>
  <si>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</si>
  <si>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</si>
  <si>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</si>
  <si>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</si>
  <si>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</si>
  <si>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</si>
  <si>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</si>
  <si>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</si>
  <si>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</si>
  <si>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</si>
  <si>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</si>
  <si>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</si>
  <si>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</si>
  <si>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</si>
  <si>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</si>
  <si>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</si>
  <si>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</si>
  <si>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</si>
  <si>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</si>
  <si>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</si>
  <si>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</si>
  <si>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</si>
  <si>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</si>
  <si>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</si>
  <si>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</si>
  <si>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</si>
  <si>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</si>
  <si>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</si>
  <si>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</si>
  <si>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</si>
  <si>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</si>
  <si>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</si>
  <si>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</si>
  <si>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</si>
  <si>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</si>
  <si>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</si>
  <si>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</si>
  <si>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</si>
  <si>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</si>
  <si>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</si>
  <si>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</si>
  <si>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</si>
  <si>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</si>
  <si>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</si>
  <si>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</si>
  <si>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</si>
  <si>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</si>
  <si>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</si>
  <si>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</si>
  <si>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</si>
  <si>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</si>
  <si>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</si>
  <si>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</si>
  <si>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</si>
  <si>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</si>
  <si>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</si>
  <si>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</si>
  <si>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</si>
  <si>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</si>
  <si>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</si>
  <si>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</si>
  <si>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</si>
  <si>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</si>
  <si>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</si>
  <si>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</si>
  <si>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</si>
  <si>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</si>
  <si>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</si>
  <si>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</si>
  <si>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</si>
  <si>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</si>
  <si>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</si>
  <si>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</si>
  <si>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</si>
  <si>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</si>
  <si>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</si>
  <si>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</si>
  <si>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</si>
  <si>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</si>
  <si>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</si>
  <si>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</si>
  <si>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</si>
  <si>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</si>
  <si>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</si>
  <si>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</si>
  <si>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</si>
  <si>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</si>
  <si>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</si>
  <si>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</si>
  <si>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</si>
  <si>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</si>
  <si>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</si>
  <si>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</si>
  <si>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</si>
  <si>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</si>
  <si>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</si>
  <si>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</si>
  <si>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</si>
  <si>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</si>
  <si>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</si>
  <si>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</si>
  <si>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</si>
  <si>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</si>
  <si>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</si>
  <si>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</si>
  <si>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</si>
  <si>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</si>
  <si>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</si>
  <si>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</si>
  <si>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</si>
  <si>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</si>
  <si>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</si>
  <si>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</si>
  <si>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</si>
  <si>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</si>
  <si>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</si>
  <si>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</si>
  <si>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</si>
  <si>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</si>
  <si>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</si>
  <si>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</si>
  <si>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</si>
  <si>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</si>
  <si>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</si>
  <si>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</si>
  <si>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</si>
  <si>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</si>
  <si>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</si>
  <si>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</si>
  <si>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</si>
  <si>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</si>
  <si>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</si>
  <si>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</si>
  <si>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</si>
  <si>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</si>
  <si>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</si>
  <si>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</si>
  <si>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</si>
  <si>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</si>
  <si>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</si>
  <si>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</si>
  <si>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</si>
  <si>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</si>
  <si>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</si>
  <si>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</si>
  <si>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</si>
  <si>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</si>
  <si>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</si>
  <si>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</si>
  <si>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</si>
  <si>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</si>
  <si>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</si>
  <si>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</si>
  <si>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</si>
  <si>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</si>
  <si>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</si>
  <si>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</si>
  <si>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</si>
  <si>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</si>
  <si>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</si>
  <si>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</si>
  <si>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</si>
  <si>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</si>
  <si>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</si>
  <si>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</si>
  <si>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</si>
  <si>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</si>
  <si>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</si>
  <si>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</si>
  <si>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</si>
  <si>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</si>
  <si>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</si>
  <si>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</si>
  <si>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</si>
  <si>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</si>
  <si>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</si>
  <si>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</si>
  <si>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</si>
  <si>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</si>
  <si>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</si>
  <si>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</si>
  <si>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</si>
  <si>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</si>
  <si>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</si>
  <si>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</si>
  <si>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</si>
  <si>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</si>
  <si>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</si>
  <si>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</si>
  <si>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</si>
  <si>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</si>
  <si>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</si>
  <si>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</si>
  <si>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</si>
  <si>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</si>
  <si>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</si>
  <si>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</si>
  <si>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</si>
  <si>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</si>
  <si>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</si>
  <si>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</si>
  <si>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</si>
  <si>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</si>
  <si>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</si>
  <si>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</si>
  <si>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</si>
  <si>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</si>
  <si>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</si>
  <si>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</si>
  <si>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</si>
  <si>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</si>
  <si>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</si>
  <si>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</si>
  <si>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</si>
  <si>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</si>
  <si>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</si>
  <si>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</si>
  <si>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</si>
  <si>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</si>
  <si>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</si>
  <si>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</si>
  <si>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</si>
  <si>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</si>
  <si>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</si>
  <si>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</si>
  <si>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</si>
  <si>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</si>
  <si>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</si>
  <si>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</si>
  <si>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</si>
  <si>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</si>
  <si>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</si>
  <si>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</si>
  <si>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</si>
  <si>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</si>
  <si>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</si>
  <si>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</si>
  <si>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</si>
  <si>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</si>
  <si>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</si>
  <si>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</si>
  <si>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</si>
  <si>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</si>
  <si>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</si>
  <si>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</si>
  <si>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</si>
  <si>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</si>
  <si>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</si>
  <si>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</si>
  <si>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</si>
  <si>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</si>
  <si>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</si>
  <si>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</si>
  <si>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</si>
  <si>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</si>
  <si>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</si>
  <si>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</si>
  <si>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</si>
  <si>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</si>
  <si>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</si>
  <si>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</si>
  <si>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</si>
  <si>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</si>
  <si>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</si>
  <si>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</si>
  <si>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</si>
  <si>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</si>
  <si>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</si>
  <si>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</si>
  <si>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</si>
  <si>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</si>
  <si>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</si>
  <si>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</si>
  <si>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</si>
  <si>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</si>
  <si>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</si>
  <si>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</si>
  <si>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</si>
  <si>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</si>
  <si>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</si>
  <si>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</si>
  <si>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</si>
  <si>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</si>
  <si>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</si>
  <si>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</si>
  <si>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</si>
  <si>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</si>
  <si>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</si>
  <si>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</si>
  <si>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</si>
  <si>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</si>
  <si>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</si>
  <si>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</si>
  <si>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</si>
  <si>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</si>
  <si>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</si>
  <si>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</si>
  <si>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</si>
  <si>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</si>
  <si>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</si>
  <si>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</si>
  <si>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</si>
  <si>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</si>
  <si>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</si>
  <si>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</si>
  <si>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</si>
  <si>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</si>
  <si>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</si>
  <si>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</si>
  <si>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</si>
  <si>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</si>
  <si>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</si>
  <si>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</si>
  <si>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</si>
  <si>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</si>
  <si>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</si>
  <si>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</si>
  <si>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</si>
  <si>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</si>
  <si>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</si>
  <si>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</si>
  <si>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</si>
  <si>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</si>
  <si>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</si>
  <si>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</si>
  <si>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</si>
  <si>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</si>
  <si>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</si>
  <si>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</si>
  <si>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</si>
  <si>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</si>
  <si>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</si>
  <si>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</si>
  <si>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</si>
  <si>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</si>
  <si>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</si>
  <si>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</si>
  <si>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</si>
  <si>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</si>
  <si>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</si>
  <si>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</si>
  <si>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</si>
  <si>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</si>
  <si>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</si>
  <si>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</si>
  <si>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</si>
  <si>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</si>
  <si>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</si>
  <si>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</si>
  <si>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</si>
  <si>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</si>
  <si>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</si>
  <si>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</si>
  <si>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</si>
  <si>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</si>
  <si>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</si>
  <si>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</si>
  <si>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</si>
  <si>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</si>
  <si>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</si>
  <si>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</si>
  <si>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</si>
  <si>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</si>
  <si>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</si>
  <si>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</si>
  <si>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</si>
  <si>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</si>
  <si>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</si>
  <si>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</si>
  <si>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</si>
  <si>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</si>
  <si>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</si>
  <si>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</si>
  <si>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</si>
  <si>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</si>
  <si>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</si>
  <si>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</si>
  <si>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</si>
  <si>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</si>
  <si>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</si>
  <si>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</si>
  <si>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</si>
  <si>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</si>
  <si>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</si>
  <si>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</si>
  <si>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</si>
  <si>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</si>
  <si>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</si>
  <si>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</si>
  <si>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</si>
  <si>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</si>
  <si>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</si>
  <si>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</si>
  <si>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</si>
  <si>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</si>
  <si>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</si>
  <si>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</si>
  <si>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</si>
  <si>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</si>
  <si>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</si>
  <si>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</si>
  <si>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</si>
  <si>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</si>
  <si>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</si>
  <si>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</si>
  <si>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</si>
  <si>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</si>
  <si>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</si>
  <si>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</si>
  <si>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</si>
  <si>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</si>
  <si>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</si>
  <si>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</si>
  <si>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</si>
  <si>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</si>
  <si>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</si>
  <si>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</si>
  <si>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</si>
  <si>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</si>
  <si>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</si>
  <si>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</si>
  <si>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</si>
  <si>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</si>
  <si>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</si>
  <si>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</si>
  <si>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</si>
  <si>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</si>
  <si>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</si>
  <si>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</si>
  <si>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</si>
  <si>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</si>
  <si>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</si>
  <si>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</si>
  <si>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</si>
  <si>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</si>
  <si>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</si>
  <si>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</si>
  <si>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</si>
  <si>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</si>
  <si>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</si>
  <si>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</si>
  <si>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</si>
  <si>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</si>
  <si>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</si>
  <si>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</si>
  <si>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</si>
  <si>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</si>
  <si>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</si>
  <si>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</si>
  <si>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</si>
  <si>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</si>
  <si>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</si>
  <si>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</si>
  <si>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</si>
  <si>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</si>
  <si>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</si>
  <si>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</si>
  <si>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</si>
  <si>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</si>
  <si>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</si>
  <si>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</si>
  <si>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</si>
  <si>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</si>
  <si>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</si>
  <si>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</si>
  <si>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</si>
  <si>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</si>
  <si>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</si>
  <si>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</si>
  <si>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</si>
  <si>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</si>
  <si>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</si>
  <si>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</si>
  <si>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</si>
  <si>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</si>
  <si>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</si>
  <si>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</si>
  <si>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</si>
  <si>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</si>
  <si>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</si>
  <si>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</si>
  <si>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</si>
  <si>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</si>
  <si>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</si>
  <si>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</si>
  <si>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</si>
  <si>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</si>
  <si>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</si>
  <si>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</si>
  <si>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</si>
  <si>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</si>
  <si>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</si>
  <si>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</si>
  <si>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</si>
  <si>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</si>
  <si>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</si>
  <si>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</si>
  <si>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</si>
  <si>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</si>
  <si>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</si>
  <si>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</si>
  <si>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</si>
  <si>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</si>
  <si>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</si>
  <si>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</si>
  <si>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</si>
  <si>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</si>
  <si>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</si>
  <si>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</si>
  <si>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</si>
  <si>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</si>
  <si>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</si>
  <si>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</si>
  <si>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</si>
  <si>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</si>
  <si>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</si>
  <si>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</si>
  <si>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</si>
  <si>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</si>
  <si>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</si>
  <si>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</si>
  <si>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</si>
  <si>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</si>
  <si>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</si>
  <si>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</si>
  <si>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</si>
  <si>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</si>
  <si>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</si>
  <si>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</si>
  <si>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</si>
  <si>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</si>
  <si>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</si>
  <si>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</si>
  <si>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</si>
  <si>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</si>
  <si>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</si>
  <si>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</si>
  <si>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</si>
  <si>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</si>
  <si>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</si>
  <si>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</si>
  <si>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</si>
  <si>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</si>
  <si>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</si>
  <si>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</si>
  <si>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</si>
  <si>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</si>
  <si>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</si>
  <si>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</si>
  <si>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</si>
  <si>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</si>
  <si>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</si>
  <si>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</si>
  <si>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</si>
  <si>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</si>
  <si>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</si>
  <si>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</si>
  <si>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</si>
  <si>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</si>
  <si>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</si>
  <si>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</si>
  <si>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</si>
  <si>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</si>
  <si>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</si>
  <si>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</si>
  <si>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</si>
  <si>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</si>
  <si>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</si>
  <si>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</si>
  <si>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</si>
  <si>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</si>
  <si>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</si>
  <si>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</si>
  <si>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</si>
  <si>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</si>
  <si>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</si>
  <si>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</si>
  <si>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</si>
  <si>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</si>
  <si>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</si>
  <si>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</si>
  <si>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</si>
  <si>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</si>
  <si>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</si>
  <si>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</si>
  <si>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</si>
  <si>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</si>
  <si>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</si>
  <si>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</si>
  <si>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</si>
  <si>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</si>
  <si>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</si>
  <si>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</si>
  <si>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</si>
  <si>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</si>
  <si>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</si>
  <si>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</si>
  <si>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</si>
  <si>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</si>
  <si>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</si>
  <si>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</si>
  <si>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</si>
  <si>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</si>
  <si>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</si>
  <si>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</si>
  <si>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</si>
  <si>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</si>
  <si>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</si>
  <si>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</si>
  <si>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</si>
  <si>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</si>
  <si>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</si>
  <si>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</si>
  <si>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</si>
  <si>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</si>
  <si>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</si>
  <si>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</si>
  <si>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</si>
  <si>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</si>
  <si>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</si>
  <si>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</si>
  <si>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</si>
  <si>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</si>
  <si>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</si>
  <si>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</si>
  <si>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</si>
  <si>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</si>
  <si>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</si>
  <si>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</si>
  <si>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</si>
  <si>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</si>
  <si>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</si>
  <si>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</si>
  <si>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</si>
  <si>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</si>
  <si>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</si>
  <si>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</si>
  <si>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</si>
  <si>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</si>
  <si>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</si>
  <si>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</si>
  <si>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</si>
  <si>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</si>
  <si>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</si>
  <si>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</si>
  <si>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</si>
  <si>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</si>
  <si>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</si>
  <si>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</si>
  <si>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</si>
  <si>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</si>
  <si>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</si>
  <si>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</si>
  <si>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</si>
  <si>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</si>
  <si>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</si>
  <si>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</si>
  <si>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</si>
  <si>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</si>
  <si>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</si>
  <si>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</si>
  <si>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</si>
  <si>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</si>
  <si>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</si>
  <si>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</si>
  <si>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</si>
  <si>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</si>
  <si>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</si>
  <si>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</si>
  <si>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</si>
  <si>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</si>
  <si>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</si>
  <si>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</si>
  <si>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</si>
  <si>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</si>
  <si>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</si>
  <si>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</si>
  <si>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</si>
  <si>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</si>
  <si>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</si>
  <si>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</si>
  <si>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</si>
  <si>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</si>
  <si>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</si>
  <si>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</si>
  <si>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</si>
  <si>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</si>
  <si>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</si>
  <si>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</si>
  <si>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</si>
  <si>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</si>
  <si>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</si>
  <si>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</si>
  <si>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</si>
  <si>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</si>
  <si>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</si>
  <si>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</si>
  <si>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</si>
  <si>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</si>
  <si>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</si>
  <si>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</si>
  <si>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</si>
  <si>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</si>
  <si>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</si>
  <si>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</si>
  <si>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</si>
  <si>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</si>
  <si>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</si>
  <si>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</si>
  <si>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</si>
  <si>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</si>
  <si>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</si>
  <si>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</si>
  <si>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</si>
  <si>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</si>
  <si>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</si>
  <si>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</si>
  <si>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</si>
  <si>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</si>
  <si>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</si>
  <si>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</si>
  <si>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</si>
  <si>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</si>
  <si>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</si>
  <si>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</si>
  <si>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</si>
  <si>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</si>
  <si>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</si>
  <si>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</si>
  <si>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</si>
  <si>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</si>
  <si>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</si>
  <si>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</si>
  <si>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</si>
  <si>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</si>
  <si>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</si>
  <si>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</si>
  <si>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</si>
  <si>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</si>
  <si>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</si>
  <si>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</si>
  <si>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</si>
  <si>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</si>
  <si>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</si>
  <si>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</si>
  <si>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</si>
  <si>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</si>
  <si>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</si>
  <si>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</si>
  <si>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</si>
  <si>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</si>
  <si>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</si>
  <si>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</si>
  <si>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</si>
  <si>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</si>
  <si>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</si>
  <si>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</si>
  <si>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</si>
  <si>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</si>
  <si>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</si>
  <si>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</si>
  <si>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</si>
  <si>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</si>
  <si>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</si>
  <si>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</si>
  <si>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</si>
  <si>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</si>
  <si>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</si>
  <si>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</si>
  <si>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</si>
  <si>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</si>
  <si>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</si>
  <si>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</si>
  <si>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</si>
  <si>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</si>
  <si>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</si>
  <si>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</si>
  <si>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</si>
  <si>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</si>
  <si>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</si>
  <si>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</si>
  <si>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</si>
  <si>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</si>
  <si>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</si>
  <si>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</si>
  <si>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</si>
  <si>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</si>
  <si>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</si>
  <si>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</si>
  <si>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</si>
  <si>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</si>
  <si>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</si>
  <si>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</si>
  <si>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</si>
  <si>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</si>
  <si>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</si>
  <si>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</si>
  <si>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</si>
  <si>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</si>
  <si>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</si>
  <si>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</si>
  <si>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</si>
  <si>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</si>
  <si>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</si>
  <si>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</si>
  <si>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</si>
  <si>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</si>
  <si>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</si>
  <si>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</si>
  <si>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</si>
  <si>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</si>
  <si>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</si>
  <si>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</si>
  <si>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</si>
  <si>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</si>
  <si>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</si>
  <si>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</si>
  <si>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</si>
  <si>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</si>
  <si>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</si>
  <si>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</si>
  <si>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</si>
  <si>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</si>
  <si>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</si>
  <si>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</si>
  <si>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</si>
  <si>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</si>
  <si>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</si>
  <si>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</si>
  <si>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</si>
  <si>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</si>
  <si>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</si>
  <si>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</si>
  <si>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</si>
  <si>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</si>
  <si>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</si>
  <si>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</si>
  <si>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</si>
  <si>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</si>
  <si>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</si>
  <si>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</si>
  <si>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</si>
  <si>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</si>
  <si>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</si>
  <si>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</si>
  <si>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</si>
  <si>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</si>
  <si>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</si>
  <si>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</si>
  <si>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</si>
  <si>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</si>
  <si>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</si>
  <si>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</si>
  <si>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</si>
  <si>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</si>
  <si>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</si>
  <si>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</si>
  <si>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</si>
  <si>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</si>
  <si>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</si>
  <si>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</si>
  <si>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</si>
  <si>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</si>
  <si>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</si>
  <si>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</si>
  <si>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</si>
  <si>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</si>
  <si>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</si>
  <si>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</si>
  <si>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</si>
  <si>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</si>
  <si>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</si>
  <si>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</si>
  <si>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</si>
  <si>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</si>
  <si>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</si>
  <si>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</si>
  <si>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</si>
  <si>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</si>
  <si>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</si>
  <si>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</si>
  <si>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</si>
  <si>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</si>
  <si>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</si>
  <si>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</si>
  <si>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</si>
  <si>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</si>
  <si>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</si>
  <si>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</si>
  <si>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</si>
  <si>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</si>
  <si>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</si>
  <si>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</si>
  <si>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</si>
  <si>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</si>
  <si>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</si>
  <si>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</si>
  <si>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</si>
  <si>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</si>
  <si>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</si>
  <si>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</si>
  <si>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</si>
  <si>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</si>
  <si>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</si>
  <si>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</si>
  <si>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</si>
  <si>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</si>
  <si>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</si>
  <si>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</si>
  <si>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</si>
  <si>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</si>
  <si>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</si>
  <si>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</si>
  <si>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</si>
  <si>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</si>
  <si>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</si>
  <si>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</si>
  <si>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</si>
  <si>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</si>
  <si>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</si>
  <si>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</si>
  <si>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</si>
  <si>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</si>
  <si>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</si>
  <si>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</si>
  <si>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</si>
  <si>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</si>
  <si>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</si>
  <si>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</si>
  <si>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</si>
  <si>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</si>
  <si>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</si>
  <si>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</si>
  <si>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</si>
  <si>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</si>
  <si>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</si>
  <si>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</si>
  <si>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</si>
  <si>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</si>
  <si>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</si>
  <si>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</si>
  <si>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</si>
  <si>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</si>
  <si>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</si>
  <si>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</si>
  <si>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</si>
  <si>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</si>
  <si>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</si>
  <si>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</si>
  <si>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</si>
  <si>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</si>
  <si>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</si>
  <si>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</si>
  <si>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</si>
  <si>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</si>
  <si>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</si>
  <si>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</si>
  <si>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</si>
  <si>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</si>
  <si>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</si>
  <si>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</si>
  <si>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</si>
  <si>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</si>
  <si>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</si>
  <si>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</si>
  <si>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</si>
  <si>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</si>
  <si>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</si>
  <si>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</si>
  <si>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</si>
  <si>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</si>
  <si>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</si>
  <si>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</si>
  <si>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</si>
  <si>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</si>
  <si>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</si>
  <si>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</si>
  <si>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</si>
  <si>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</si>
  <si>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</si>
  <si>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</si>
  <si>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</si>
  <si>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</si>
  <si>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</si>
  <si>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</si>
  <si>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</si>
  <si>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</si>
  <si>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</si>
  <si>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</si>
  <si>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</si>
  <si>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</si>
  <si>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</si>
  <si>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</si>
  <si>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</si>
  <si>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</si>
  <si>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</si>
  <si>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</si>
  <si>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</si>
  <si>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</si>
  <si>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</si>
  <si>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</si>
  <si>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</si>
  <si>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</si>
  <si>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</si>
  <si>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</si>
  <si>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</si>
  <si>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</si>
  <si>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</si>
  <si>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</si>
  <si>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</si>
  <si>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</si>
  <si>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</si>
  <si>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</si>
  <si>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</si>
  <si>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</si>
  <si>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</si>
  <si>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</si>
  <si>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</si>
  <si>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</si>
  <si>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</si>
  <si>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</si>
  <si>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</si>
  <si>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</si>
  <si>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</si>
  <si>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</si>
  <si>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</si>
  <si>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</si>
  <si>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</si>
  <si>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</si>
  <si>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</si>
  <si>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</si>
  <si>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</si>
  <si>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</si>
  <si>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</si>
  <si>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</si>
  <si>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</si>
  <si>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</si>
  <si>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</si>
  <si>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</si>
  <si>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</si>
  <si>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</si>
  <si>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</si>
  <si>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</si>
  <si>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</si>
  <si>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</si>
  <si>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</si>
  <si>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</si>
  <si>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</si>
  <si>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</si>
  <si>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</si>
  <si>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</si>
  <si>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</si>
  <si>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</si>
  <si>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</si>
  <si>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</si>
  <si>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</si>
  <si>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</si>
  <si>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</si>
  <si>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</si>
  <si>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</si>
  <si>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</si>
  <si>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</si>
  <si>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</si>
  <si>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</si>
  <si>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</si>
  <si>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</si>
  <si>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</si>
  <si>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</si>
  <si>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</si>
  <si>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</si>
  <si>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</si>
  <si>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</si>
  <si>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</si>
  <si>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</si>
  <si>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</si>
  <si>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</si>
  <si>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</si>
  <si>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</si>
  <si>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</si>
  <si>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</si>
  <si>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</si>
  <si>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</si>
  <si>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</si>
  <si>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</si>
  <si>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</si>
  <si>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</si>
  <si>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</si>
  <si>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</si>
  <si>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</si>
  <si>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</si>
  <si>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</si>
  <si>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</si>
  <si>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</si>
  <si>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</si>
  <si>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</si>
  <si>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</si>
  <si>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</si>
  <si>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</si>
  <si>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</si>
  <si>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</si>
  <si>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</si>
  <si>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</si>
  <si>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</si>
  <si>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</si>
  <si>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</si>
  <si>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</si>
  <si>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</si>
  <si>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</si>
  <si>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</si>
  <si>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</si>
  <si>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</si>
  <si>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</si>
  <si>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</si>
  <si>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</si>
  <si>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</si>
  <si>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</si>
  <si>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</si>
  <si>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</si>
  <si>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</si>
  <si>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</si>
  <si>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</si>
  <si>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</si>
  <si>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</si>
  <si>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</si>
  <si>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</si>
  <si>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</si>
  <si>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</si>
  <si>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</si>
  <si>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</si>
  <si>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</si>
  <si>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</si>
  <si>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</si>
  <si>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</si>
  <si>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</si>
  <si>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</si>
  <si>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</si>
  <si>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</si>
  <si>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</si>
  <si>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</si>
  <si>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</si>
  <si>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</si>
  <si>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</si>
  <si>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</si>
  <si>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</si>
  <si>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</si>
  <si>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</si>
  <si>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</si>
  <si>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</si>
  <si>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</si>
  <si>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</si>
  <si>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</si>
  <si>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</si>
  <si>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</si>
  <si>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</si>
  <si>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</si>
  <si>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</si>
  <si>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</si>
  <si>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</si>
  <si>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</si>
  <si>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</si>
  <si>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</si>
  <si>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</si>
  <si>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</si>
  <si>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</si>
  <si>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</si>
  <si>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</si>
  <si>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</si>
  <si>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</si>
  <si>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</si>
  <si>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</si>
  <si>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</si>
  <si>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</si>
  <si>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</si>
  <si>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</si>
  <si>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</si>
  <si>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</si>
  <si>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</si>
  <si>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</si>
  <si>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</si>
  <si>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</si>
  <si>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</si>
  <si>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</si>
  <si>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</si>
  <si>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</si>
  <si>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</si>
  <si>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</si>
  <si>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</si>
  <si>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</si>
  <si>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</si>
  <si>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</si>
  <si>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</si>
  <si>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</si>
  <si>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</si>
  <si>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</si>
  <si>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</si>
  <si>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</si>
  <si>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</si>
  <si>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</si>
  <si>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</si>
  <si>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</si>
  <si>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</si>
  <si>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</si>
  <si>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</si>
  <si>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</si>
  <si>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</si>
  <si>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</si>
  <si>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</si>
  <si>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</si>
  <si>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</si>
  <si>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</si>
  <si>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</si>
  <si>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</si>
  <si>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</si>
  <si>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</si>
  <si>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</si>
  <si>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</si>
  <si>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</si>
  <si>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</si>
  <si>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</si>
  <si>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</si>
  <si>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</si>
  <si>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</si>
  <si>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</si>
  <si>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</si>
  <si>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</si>
  <si>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</si>
  <si>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</si>
  <si>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</si>
  <si>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</si>
  <si>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</si>
  <si>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</si>
  <si>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</si>
  <si>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</si>
  <si>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</si>
  <si>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</si>
  <si>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</si>
  <si>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</si>
  <si>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</si>
  <si>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</si>
  <si>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</si>
  <si>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</si>
  <si>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</si>
  <si>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</si>
  <si>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</si>
  <si>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</si>
  <si>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</si>
  <si>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</si>
  <si>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</si>
  <si>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</si>
  <si>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</si>
  <si>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</si>
  <si>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</si>
  <si>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</si>
  <si>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</si>
  <si>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</si>
  <si>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</si>
  <si>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</si>
  <si>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</si>
  <si>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</si>
  <si>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</si>
  <si>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</si>
  <si>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</si>
  <si>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</si>
  <si>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</si>
  <si>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</si>
  <si>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</si>
  <si>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</si>
  <si>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</si>
  <si>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</si>
  <si>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</si>
  <si>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</si>
  <si>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</si>
  <si>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</si>
  <si>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</si>
  <si>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</si>
  <si>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</si>
  <si>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</si>
  <si>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</si>
  <si>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</si>
  <si>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</si>
  <si>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</si>
  <si>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</si>
  <si>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</si>
  <si>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</si>
  <si>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</si>
  <si>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</si>
  <si>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</si>
  <si>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</si>
  <si>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</si>
  <si>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</si>
  <si>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</si>
  <si>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</si>
  <si>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</si>
  <si>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</si>
  <si>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</si>
  <si>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</si>
  <si>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</si>
  <si>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</si>
  <si>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</si>
  <si>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</si>
  <si>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</si>
  <si>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</si>
  <si>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</si>
  <si>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</si>
  <si>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</si>
  <si>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</si>
  <si>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</si>
  <si>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</si>
  <si>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</si>
  <si>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</si>
  <si>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</si>
  <si>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</si>
  <si>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</si>
  <si>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</si>
  <si>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</si>
  <si>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</si>
  <si>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</si>
  <si>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</si>
  <si>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</si>
  <si>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</si>
  <si>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</si>
  <si>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</si>
  <si>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</si>
  <si>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</si>
  <si>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</si>
  <si>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</si>
  <si>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</si>
  <si>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</si>
  <si>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</si>
  <si>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</si>
  <si>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</si>
  <si>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</si>
  <si>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</si>
  <si>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</si>
  <si>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</si>
  <si>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</si>
  <si>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</si>
  <si>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</si>
  <si>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</si>
  <si>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</si>
  <si>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</si>
  <si>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</si>
  <si>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</si>
  <si>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</si>
  <si>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</si>
  <si>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</si>
  <si>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</si>
  <si>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</si>
  <si>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</si>
  <si>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</si>
  <si>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</si>
  <si>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</si>
  <si>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</si>
  <si>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</si>
  <si>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</si>
  <si>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</si>
  <si>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</si>
  <si>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</si>
  <si>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</si>
  <si>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</si>
  <si>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</si>
  <si>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</si>
  <si>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</si>
  <si>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</si>
  <si>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</si>
  <si>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</si>
  <si>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</si>
  <si>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</si>
  <si>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</si>
  <si>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</si>
  <si>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</si>
  <si>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</si>
  <si>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</si>
  <si>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</si>
  <si>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</si>
  <si>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</si>
  <si>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</si>
  <si>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</si>
  <si>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</si>
  <si>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</si>
  <si>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</si>
  <si>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</si>
  <si>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</si>
  <si>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</si>
  <si>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</si>
  <si>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</si>
  <si>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</si>
  <si>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</si>
  <si>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</si>
  <si>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</si>
  <si>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</si>
  <si>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</si>
  <si>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</si>
  <si>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</si>
  <si>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</si>
  <si>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</si>
  <si>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</si>
  <si>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</si>
  <si>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</si>
  <si>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</si>
  <si>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</si>
  <si>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</si>
  <si>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</si>
  <si>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</si>
  <si>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</si>
  <si>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</si>
  <si>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</si>
  <si>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</si>
  <si>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</si>
  <si>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</si>
  <si>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</si>
  <si>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</si>
  <si>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</si>
  <si>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</si>
  <si>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</si>
  <si>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</si>
  <si>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</si>
  <si>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</si>
  <si>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</si>
  <si>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</si>
  <si>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</si>
  <si>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</si>
  <si>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</si>
  <si>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</si>
  <si>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</si>
  <si>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</si>
  <si>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</si>
  <si>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</si>
  <si>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</si>
  <si>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</si>
  <si>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</si>
  <si>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</si>
  <si>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</si>
  <si>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</si>
  <si>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</si>
  <si>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</si>
  <si>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</si>
  <si>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</si>
  <si>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</si>
  <si>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</si>
  <si>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</si>
  <si>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</si>
  <si>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</si>
  <si>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</si>
  <si>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</si>
  <si>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</si>
  <si>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</si>
  <si>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</si>
  <si>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</si>
  <si>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</si>
  <si>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</si>
  <si>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</si>
  <si>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</si>
  <si>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</si>
  <si>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</si>
  <si>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</si>
  <si>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</si>
  <si>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</si>
  <si>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</si>
  <si>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</si>
  <si>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</si>
  <si>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</si>
  <si>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</si>
  <si>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</si>
  <si>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</si>
  <si>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</si>
  <si>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</si>
  <si>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</si>
  <si>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</si>
  <si>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</si>
  <si>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</si>
  <si>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</si>
  <si>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</si>
  <si>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</si>
  <si>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</si>
  <si>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</si>
  <si>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</si>
  <si>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</si>
  <si>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</si>
  <si>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</si>
  <si>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</si>
  <si>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</si>
  <si>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</si>
  <si>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</si>
  <si>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</si>
  <si>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</si>
  <si>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</si>
  <si>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</si>
  <si>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</si>
  <si>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</si>
  <si>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</si>
  <si>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</si>
  <si>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</si>
  <si>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</si>
  <si>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</si>
  <si>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</si>
  <si>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</si>
  <si>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</si>
  <si>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</si>
  <si>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</si>
  <si>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</si>
  <si>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</si>
  <si>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</si>
  <si>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</si>
  <si>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</si>
  <si>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</si>
  <si>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</si>
  <si>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</si>
  <si>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</si>
  <si>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</si>
  <si>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</si>
  <si>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</si>
  <si>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</si>
  <si>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</si>
  <si>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</si>
  <si>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</si>
  <si>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</si>
  <si>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</si>
  <si>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</si>
  <si>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</si>
  <si>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</si>
  <si>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</si>
  <si>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</si>
  <si>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</si>
  <si>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</si>
  <si>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</si>
  <si>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</si>
  <si>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</si>
  <si>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</si>
  <si>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</si>
  <si>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</si>
  <si>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</si>
  <si>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</si>
  <si>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</si>
  <si>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</si>
  <si>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</si>
  <si>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</si>
  <si>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</si>
  <si>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</si>
  <si>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</si>
  <si>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</si>
  <si>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</si>
  <si>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</si>
  <si>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</si>
  <si>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</si>
  <si>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</si>
  <si>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</si>
  <si>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</si>
  <si>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</si>
  <si>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</si>
  <si>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</si>
  <si>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</si>
  <si>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</si>
  <si>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</si>
  <si>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</si>
  <si>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</si>
  <si>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</si>
  <si>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</si>
  <si>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</si>
  <si>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</si>
  <si>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</si>
  <si>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</si>
  <si>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</si>
  <si>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</si>
  <si>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</si>
  <si>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</si>
  <si>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</si>
  <si>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</si>
  <si>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</si>
  <si>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</si>
  <si>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</si>
  <si>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</si>
  <si>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</si>
  <si>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</si>
  <si>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</si>
  <si>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</si>
  <si>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</si>
  <si>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</si>
  <si>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</si>
  <si>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</si>
  <si>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</si>
  <si>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</si>
  <si>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</si>
  <si>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</si>
  <si>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</si>
  <si>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</si>
  <si>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</si>
  <si>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</si>
  <si>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</si>
  <si>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</si>
  <si>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</si>
  <si>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</si>
  <si>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</si>
  <si>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</si>
  <si>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</si>
  <si>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</si>
  <si>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</si>
  <si>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</si>
  <si>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</si>
  <si>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</si>
  <si>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</si>
  <si>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</si>
  <si>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</si>
  <si>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</si>
  <si>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</si>
  <si>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</si>
  <si>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</si>
  <si>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</si>
  <si>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</si>
  <si>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</si>
  <si>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</si>
  <si>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</si>
  <si>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</si>
  <si>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</si>
  <si>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</si>
  <si>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</si>
  <si>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</si>
  <si>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</si>
  <si>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</si>
  <si>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</si>
  <si>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</si>
  <si>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</si>
  <si>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</si>
  <si>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</si>
  <si>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</si>
  <si>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</si>
  <si>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</si>
  <si>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</si>
  <si>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</si>
  <si>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</si>
  <si>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</si>
  <si>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</si>
  <si>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</si>
  <si>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</si>
  <si>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</si>
  <si>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</si>
  <si>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</si>
  <si>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</si>
  <si>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</si>
  <si>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</si>
  <si>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</si>
  <si>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</si>
  <si>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</si>
  <si>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</si>
  <si>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</si>
  <si>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</si>
  <si>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</si>
  <si>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</si>
  <si>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</si>
  <si>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</si>
  <si>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</si>
  <si>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</si>
  <si>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</si>
  <si>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</si>
  <si>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</si>
  <si>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</si>
  <si>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</si>
  <si>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</si>
  <si>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</si>
  <si>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</si>
  <si>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</si>
  <si>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</si>
  <si>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</si>
  <si>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</si>
  <si>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</si>
  <si>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</si>
  <si>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</si>
  <si>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</si>
  <si>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</si>
  <si>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</si>
  <si>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</si>
  <si>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</si>
  <si>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</si>
  <si>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</si>
  <si>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</si>
  <si>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</si>
  <si>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</si>
  <si>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</si>
  <si>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</si>
  <si>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</si>
  <si>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</si>
  <si>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</si>
  <si>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</si>
  <si>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</si>
  <si>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</si>
  <si>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</si>
  <si>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</si>
  <si>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</si>
  <si>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</si>
  <si>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</si>
  <si>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</si>
  <si>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</si>
  <si>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</si>
  <si>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</si>
  <si>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</si>
  <si>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</si>
  <si>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</si>
  <si>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</si>
  <si>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</si>
  <si>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</si>
  <si>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</si>
  <si>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</si>
  <si>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</si>
  <si>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</si>
  <si>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</si>
  <si>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</si>
  <si>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</si>
  <si>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</si>
  <si>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</si>
  <si>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</si>
  <si>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</si>
  <si>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</si>
  <si>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</si>
  <si>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</si>
  <si>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</si>
  <si>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</si>
  <si>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</si>
  <si>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</si>
  <si>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</si>
  <si>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</si>
  <si>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</si>
  <si>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</si>
  <si>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</si>
  <si>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</si>
  <si>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</si>
  <si>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</si>
  <si>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</si>
  <si>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</si>
  <si>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</si>
  <si>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</si>
  <si>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</si>
  <si>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</si>
  <si>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</si>
  <si>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</si>
  <si>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</si>
  <si>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</si>
  <si>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</si>
  <si>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</si>
  <si>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</si>
  <si>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</si>
  <si>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</si>
  <si>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</si>
  <si>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</si>
  <si>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</si>
  <si>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</si>
  <si>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</si>
  <si>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</si>
  <si>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</si>
  <si>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</si>
  <si>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</si>
  <si>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</si>
  <si>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</si>
  <si>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</si>
  <si>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</si>
  <si>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</si>
  <si>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</si>
  <si>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</si>
  <si>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</si>
  <si>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</si>
  <si>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</si>
  <si>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</si>
  <si>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</si>
  <si>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</si>
  <si>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</si>
  <si>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</si>
  <si>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</si>
  <si>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</si>
  <si>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</si>
  <si>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</si>
  <si>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</si>
  <si>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</si>
  <si>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</si>
  <si>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</si>
  <si>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</si>
  <si>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</si>
  <si>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</si>
  <si>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</si>
  <si>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</si>
  <si>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</si>
  <si>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</si>
  <si>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</si>
  <si>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</si>
  <si>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</si>
  <si>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</si>
  <si>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</si>
  <si>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</si>
  <si>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</si>
  <si>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</si>
  <si>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</si>
  <si>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</si>
  <si>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</si>
  <si>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</si>
  <si>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</si>
  <si>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</si>
  <si>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</si>
  <si>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</si>
  <si>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</si>
  <si>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</si>
  <si>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</si>
  <si>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</si>
  <si>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</si>
  <si>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</si>
  <si>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</si>
  <si>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</si>
  <si>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</si>
  <si>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</si>
  <si>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</si>
  <si>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</si>
  <si>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</si>
  <si>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</si>
  <si>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</si>
  <si>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</si>
  <si>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</si>
  <si>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</si>
  <si>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</si>
  <si>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</si>
  <si>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</si>
  <si>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</si>
  <si>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</si>
  <si>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</si>
  <si>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</si>
  <si>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</si>
  <si>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</si>
  <si>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</si>
  <si>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</si>
  <si>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</si>
  <si>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</si>
  <si>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</si>
  <si>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</si>
  <si>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</si>
  <si>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</si>
  <si>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</si>
  <si>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</si>
  <si>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</si>
  <si>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</si>
  <si>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</si>
  <si>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</si>
  <si>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</si>
  <si>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</si>
  <si>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</si>
  <si>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</si>
  <si>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</si>
  <si>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</si>
  <si>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</si>
  <si>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</si>
  <si>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</si>
  <si>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</si>
  <si>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</si>
  <si>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</si>
  <si>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</si>
  <si>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</si>
  <si>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</si>
  <si>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</si>
  <si>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</si>
  <si>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</si>
  <si>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</si>
  <si>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</si>
  <si>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</si>
  <si>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</si>
  <si>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</si>
  <si>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</si>
  <si>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</si>
  <si>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</si>
  <si>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</si>
  <si>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</si>
  <si>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</si>
  <si>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</si>
  <si>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</si>
  <si>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</si>
  <si>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</si>
  <si>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</si>
  <si>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</si>
  <si>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</si>
  <si>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</si>
  <si>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</si>
  <si>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</si>
  <si>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</si>
  <si>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</si>
  <si>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</si>
  <si>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</si>
  <si>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</si>
  <si>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</si>
  <si>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</si>
  <si>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</si>
  <si>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</si>
  <si>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</si>
  <si>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</si>
  <si>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</si>
  <si>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</si>
  <si>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</si>
  <si>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</si>
  <si>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</si>
  <si>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</si>
  <si>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</si>
  <si>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</si>
  <si>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</si>
  <si>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</si>
  <si>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</si>
  <si>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</si>
  <si>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</si>
  <si>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</si>
  <si>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</si>
  <si>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</si>
  <si>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</si>
  <si>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</si>
  <si>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</si>
  <si>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</si>
  <si>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</si>
  <si>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</si>
  <si>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</si>
  <si>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</si>
  <si>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</si>
  <si>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</si>
  <si>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</si>
  <si>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</si>
  <si>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</si>
  <si>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</si>
  <si>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</si>
  <si>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</si>
  <si>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</si>
  <si>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</si>
  <si>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</si>
  <si>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</si>
  <si>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</si>
  <si>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</si>
  <si>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</si>
  <si>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</si>
  <si>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</si>
  <si>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</si>
  <si>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</si>
  <si>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</si>
  <si>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</si>
  <si>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</si>
  <si>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</si>
  <si>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</si>
  <si>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</si>
  <si>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</si>
  <si>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</si>
  <si>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</si>
  <si>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</si>
  <si>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</si>
  <si>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</si>
  <si>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</si>
  <si>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</si>
  <si>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</si>
  <si>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</si>
  <si>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</si>
  <si>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</si>
  <si>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</si>
  <si>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</si>
  <si>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</si>
  <si>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</si>
  <si>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</si>
  <si>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</si>
  <si>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</si>
  <si>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</si>
  <si>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</si>
  <si>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</si>
  <si>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</si>
  <si>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</si>
  <si>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</si>
  <si>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</si>
  <si>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</si>
  <si>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</si>
  <si>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</si>
  <si>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</si>
  <si>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</si>
  <si>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</si>
  <si>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</si>
  <si>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</si>
  <si>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</si>
  <si>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</si>
  <si>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</si>
  <si>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</si>
  <si>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</si>
  <si>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</si>
  <si>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</si>
  <si>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</si>
  <si>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</si>
  <si>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</si>
  <si>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</si>
  <si>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</si>
  <si>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</si>
  <si>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</si>
  <si>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</si>
  <si>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</si>
  <si>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</si>
  <si>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</si>
  <si>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</si>
  <si>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</si>
  <si>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</si>
  <si>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</si>
  <si>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</si>
  <si>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</si>
  <si>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</si>
  <si>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</si>
  <si>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</si>
  <si>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</si>
  <si>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</si>
  <si>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</si>
  <si>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</si>
  <si>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</si>
  <si>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</si>
  <si>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</si>
  <si>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</si>
  <si>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</si>
  <si>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</si>
  <si>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</si>
  <si>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</si>
  <si>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</si>
  <si>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</si>
  <si>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</si>
  <si>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</si>
  <si>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</si>
  <si>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</si>
  <si>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</si>
  <si>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</si>
  <si>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</si>
  <si>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</si>
  <si>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</si>
  <si>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</si>
  <si>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</si>
  <si>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</si>
  <si>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</si>
  <si>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</si>
  <si>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</si>
  <si>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</si>
  <si>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</si>
  <si>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</si>
  <si>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</si>
  <si>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</si>
  <si>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</si>
  <si>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</si>
  <si>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</si>
  <si>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</si>
  <si>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</si>
  <si>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</si>
  <si>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</si>
  <si>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</si>
  <si>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</si>
  <si>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</si>
  <si>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</si>
  <si>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</si>
  <si>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</si>
  <si>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</si>
  <si>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</si>
  <si>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</si>
  <si>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</si>
  <si>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</si>
  <si>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</si>
  <si>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</si>
  <si>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</si>
  <si>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</si>
  <si>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</si>
  <si>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</si>
  <si>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</si>
  <si>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</si>
  <si>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</si>
  <si>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</si>
  <si>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</si>
  <si>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</si>
  <si>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</si>
  <si>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</si>
  <si>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</si>
  <si>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</si>
  <si>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</si>
  <si>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</si>
  <si>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</si>
  <si>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</si>
  <si>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</si>
  <si>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</si>
  <si>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</si>
  <si>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</si>
  <si>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</si>
  <si>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</si>
  <si>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</si>
  <si>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</si>
  <si>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</si>
  <si>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</si>
  <si>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</si>
  <si>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</si>
  <si>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</si>
  <si>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</si>
  <si>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</si>
  <si>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</si>
  <si>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</si>
  <si>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</si>
  <si>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</si>
  <si>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</si>
  <si>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</si>
  <si>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</si>
  <si>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</si>
  <si>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</si>
  <si>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</si>
  <si>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</si>
  <si>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</si>
  <si>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</si>
  <si>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</si>
  <si>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</si>
  <si>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</si>
  <si>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</si>
  <si>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</si>
  <si>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</si>
  <si>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</si>
  <si>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</si>
  <si>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</si>
  <si>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</si>
  <si>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</si>
  <si>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</si>
  <si>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</si>
  <si>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</si>
  <si>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</si>
  <si>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</si>
  <si>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</si>
  <si>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</si>
  <si>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</si>
  <si>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</si>
  <si>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</si>
  <si>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</si>
  <si>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</si>
  <si>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</si>
  <si>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</si>
  <si>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</si>
  <si>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</si>
  <si>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</si>
  <si>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</si>
  <si>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</si>
  <si>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</si>
  <si>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</si>
  <si>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</si>
  <si>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</si>
  <si>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</si>
  <si>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</si>
  <si>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</si>
  <si>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</si>
  <si>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</si>
  <si>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</si>
  <si>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</si>
  <si>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</si>
  <si>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</si>
  <si>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</si>
  <si>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</si>
  <si>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</si>
  <si>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</si>
  <si>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</si>
  <si>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</si>
  <si>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</si>
  <si>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</si>
  <si>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</si>
  <si>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</si>
  <si>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</si>
  <si>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</si>
  <si>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</si>
  <si>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</si>
  <si>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</si>
  <si>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</si>
  <si>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</si>
  <si>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</si>
  <si>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</si>
  <si>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</si>
  <si>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</si>
  <si>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</si>
  <si>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</si>
  <si>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</si>
  <si>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</si>
  <si>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</si>
  <si>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</si>
  <si>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</si>
  <si>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</si>
  <si>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</si>
  <si>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</si>
  <si>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</si>
  <si>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</si>
  <si>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</si>
  <si>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</si>
  <si>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</si>
  <si>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</si>
  <si>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</si>
  <si>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</si>
  <si>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</si>
  <si>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</si>
  <si>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</si>
  <si>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</si>
  <si>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</si>
  <si>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</si>
  <si>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</si>
  <si>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</si>
  <si>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</si>
  <si>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</si>
  <si>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</si>
  <si>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</si>
  <si>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</si>
  <si>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</si>
  <si>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</si>
  <si>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</si>
  <si>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</si>
  <si>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</si>
  <si>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</si>
  <si>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</si>
  <si>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</si>
  <si>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</si>
  <si>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</si>
  <si>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</si>
  <si>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</si>
  <si>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</si>
  <si>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</si>
  <si>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</si>
  <si>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</si>
  <si>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</si>
  <si>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</si>
  <si>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</si>
  <si>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</si>
  <si>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</si>
  <si>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</si>
  <si>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</si>
  <si>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</si>
  <si>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</si>
  <si>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</si>
  <si>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</si>
  <si>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</si>
  <si>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</si>
  <si>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</si>
  <si>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</si>
  <si>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</si>
  <si>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</si>
  <si>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</si>
  <si>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</si>
  <si>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</si>
  <si>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</si>
  <si>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</si>
  <si>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</si>
  <si>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</si>
  <si>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</si>
  <si>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</si>
  <si>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</si>
  <si>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</si>
  <si>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</si>
  <si>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</si>
  <si>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</si>
  <si>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</si>
  <si>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</si>
  <si>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</si>
  <si>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</si>
  <si>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</si>
  <si>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</si>
  <si>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</si>
  <si>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</si>
  <si>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</si>
  <si>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</si>
  <si>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</si>
  <si>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</si>
  <si>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</si>
  <si>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</si>
  <si>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</si>
  <si>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</si>
  <si>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</si>
  <si>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</si>
  <si>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</si>
  <si>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</si>
  <si>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</si>
  <si>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</si>
  <si>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</si>
  <si>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</si>
  <si>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</si>
  <si>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</si>
  <si>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</si>
  <si>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</si>
  <si>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</si>
  <si>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</si>
  <si>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</si>
  <si>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</si>
  <si>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</si>
  <si>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</si>
  <si>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</si>
  <si>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</si>
  <si>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</si>
  <si>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</si>
  <si>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</si>
  <si>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</si>
  <si>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</si>
  <si>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</si>
  <si>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</si>
  <si>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</si>
  <si>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</si>
  <si>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</si>
  <si>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</si>
  <si>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</si>
  <si>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</si>
  <si>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</si>
  <si>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</si>
  <si>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</si>
  <si>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</si>
  <si>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</si>
  <si>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</si>
  <si>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</si>
  <si>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</si>
  <si>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</si>
  <si>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</si>
  <si>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</si>
  <si>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</si>
  <si>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</si>
  <si>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</si>
  <si>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</si>
  <si>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</si>
  <si>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</si>
  <si>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</si>
  <si>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</si>
  <si>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</si>
  <si>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</si>
  <si>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</si>
  <si>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</si>
  <si>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</si>
  <si>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</si>
  <si>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</si>
  <si>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</si>
  <si>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</si>
  <si>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</si>
  <si>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</si>
  <si>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</si>
  <si>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</si>
  <si>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</si>
  <si>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</si>
  <si>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</si>
  <si>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</si>
  <si>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</si>
  <si>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</si>
  <si>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</si>
  <si>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</si>
  <si>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</si>
  <si>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</si>
  <si>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</si>
  <si>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</si>
  <si>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</si>
  <si>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</si>
  <si>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</si>
  <si>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</si>
  <si>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</si>
  <si>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</si>
  <si>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</si>
  <si>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</si>
  <si>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</si>
  <si>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</si>
  <si>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</si>
  <si>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</si>
  <si>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</si>
  <si>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</si>
  <si>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</si>
  <si>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</si>
  <si>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</si>
  <si>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</si>
  <si>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</si>
  <si>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</si>
  <si>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</si>
  <si>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</si>
  <si>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</si>
  <si>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</si>
  <si>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</si>
  <si>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</si>
  <si>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</si>
  <si>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</si>
  <si>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</si>
  <si>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</si>
  <si>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</si>
  <si>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</si>
  <si>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</si>
  <si>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</si>
  <si>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</si>
  <si>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</si>
  <si>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</si>
  <si>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</si>
  <si>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</si>
  <si>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</si>
  <si>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</si>
  <si>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</si>
  <si>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</si>
  <si>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</si>
  <si>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</si>
  <si>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</si>
  <si>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</si>
  <si>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</si>
  <si>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</si>
  <si>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</si>
  <si>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</si>
  <si>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</si>
  <si>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</si>
  <si>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</si>
  <si>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</si>
  <si>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</si>
  <si>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</si>
  <si>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</si>
  <si>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</si>
  <si>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</si>
  <si>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</si>
  <si>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</si>
  <si>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</si>
  <si>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</si>
  <si>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</si>
  <si>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</si>
  <si>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</si>
  <si>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</si>
  <si>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</si>
  <si>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</si>
  <si>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</si>
  <si>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</si>
  <si>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</si>
  <si>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</si>
  <si>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</si>
  <si>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</si>
  <si>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</si>
  <si>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</si>
  <si>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</si>
  <si>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</si>
  <si>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</si>
  <si>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</si>
  <si>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</si>
  <si>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</si>
  <si>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</si>
  <si>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</si>
  <si>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</si>
  <si>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</si>
  <si>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</si>
  <si>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</si>
  <si>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</si>
  <si>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</si>
  <si>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</si>
  <si>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</si>
  <si>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</si>
  <si>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</si>
  <si>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</si>
  <si>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</si>
  <si>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</si>
  <si>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</si>
  <si>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</si>
  <si>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</si>
  <si>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</si>
  <si>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</si>
  <si>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</si>
  <si>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</si>
  <si>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</si>
  <si>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</si>
  <si>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</si>
  <si>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</si>
  <si>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</si>
  <si>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</si>
  <si>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</si>
  <si>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</si>
  <si>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</si>
  <si>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</si>
  <si>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</si>
  <si>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</si>
  <si>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</si>
  <si>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</si>
  <si>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</si>
  <si>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</si>
  <si>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</si>
  <si>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</si>
  <si>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</si>
  <si>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</si>
  <si>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</si>
  <si>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</si>
  <si>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</si>
  <si>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</si>
  <si>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</si>
  <si>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</si>
  <si>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</si>
  <si>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</si>
  <si>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</si>
  <si>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</si>
  <si>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</si>
  <si>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</si>
  <si>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</si>
  <si>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</si>
  <si>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</si>
  <si>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</si>
  <si>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</si>
  <si>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</si>
  <si>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</si>
  <si>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</si>
  <si>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</si>
  <si>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</si>
  <si>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</si>
  <si>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</si>
  <si>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</si>
  <si>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</si>
  <si>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</si>
  <si>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</si>
  <si>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</si>
  <si>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</si>
  <si>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</si>
  <si>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</si>
  <si>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</si>
  <si>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</si>
  <si>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</si>
  <si>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</si>
  <si>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</si>
  <si>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</si>
  <si>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</si>
  <si>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</si>
  <si>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</si>
  <si>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</si>
  <si>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</si>
  <si>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</si>
  <si>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</si>
  <si>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</si>
  <si>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</si>
  <si>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</si>
  <si>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</si>
  <si>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</si>
  <si>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</si>
  <si>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</si>
  <si>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</si>
  <si>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</si>
  <si>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</si>
  <si>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</si>
  <si>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</si>
  <si>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</si>
  <si>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</si>
  <si>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</si>
  <si>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</si>
  <si>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</si>
  <si>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</si>
  <si>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</si>
  <si>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</si>
  <si>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</si>
  <si>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</si>
  <si>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</si>
  <si>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</si>
  <si>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</si>
  <si>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</si>
  <si>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</si>
  <si>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</si>
  <si>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</si>
  <si>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</si>
  <si>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</si>
  <si>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</si>
  <si>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</si>
  <si>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</si>
  <si>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</si>
  <si>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</si>
  <si>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</si>
  <si>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</si>
  <si>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</si>
  <si>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</si>
  <si>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</si>
  <si>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</si>
  <si>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</si>
  <si>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</si>
  <si>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</si>
  <si>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</si>
  <si>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</si>
  <si>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</si>
  <si>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</si>
  <si>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</si>
  <si>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</si>
  <si>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</si>
  <si>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</si>
  <si>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</si>
  <si>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</si>
  <si>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</si>
  <si>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</si>
  <si>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</si>
  <si>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</si>
  <si>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</si>
  <si>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</si>
  <si>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</si>
  <si>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</si>
  <si>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</si>
  <si>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</si>
  <si>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</si>
  <si>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</si>
  <si>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</si>
  <si>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</si>
  <si>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</si>
  <si>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</si>
  <si>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</si>
  <si>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</si>
  <si>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</si>
  <si>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</si>
  <si>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</si>
  <si>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</si>
  <si>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</si>
  <si>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</si>
  <si>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</si>
  <si>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</si>
  <si>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</si>
  <si>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</si>
  <si>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</si>
  <si>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</si>
  <si>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</si>
  <si>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</si>
  <si>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</si>
  <si>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</si>
  <si>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</si>
  <si>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</si>
  <si>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</si>
  <si>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</si>
  <si>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</si>
  <si>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</si>
  <si>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</si>
  <si>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</si>
  <si>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</si>
  <si>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</si>
  <si>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</si>
  <si>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</si>
  <si>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</si>
  <si>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</si>
  <si>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</si>
  <si>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</si>
  <si>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</si>
  <si>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</si>
  <si>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</si>
  <si>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</si>
  <si>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</si>
  <si>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</si>
  <si>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</si>
  <si>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</si>
  <si>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</si>
  <si>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</si>
  <si>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</si>
  <si>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</si>
  <si>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</si>
  <si>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</si>
  <si>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</si>
  <si>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</si>
  <si>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</si>
  <si>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</si>
  <si>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</si>
  <si>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</si>
  <si>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</si>
  <si>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</si>
  <si>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</si>
  <si>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</si>
  <si>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</si>
  <si>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</si>
  <si>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</si>
  <si>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</si>
  <si>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</si>
  <si>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</si>
  <si>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</si>
  <si>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</si>
  <si>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</si>
  <si>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</si>
  <si>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</si>
  <si>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</si>
  <si>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</si>
  <si>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</si>
  <si>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</si>
  <si>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</si>
  <si>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</si>
  <si>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</si>
  <si>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</si>
  <si>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</si>
  <si>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</si>
  <si>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</si>
  <si>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</si>
  <si>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</si>
  <si>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</si>
  <si>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</si>
  <si>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</si>
  <si>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</si>
  <si>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</si>
  <si>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</si>
  <si>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</si>
  <si>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</si>
  <si>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</si>
  <si>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</si>
  <si>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</si>
  <si>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</si>
  <si>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</si>
  <si>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</si>
  <si>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</si>
  <si>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</si>
  <si>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</si>
  <si>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</si>
  <si>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</si>
  <si>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</si>
  <si>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</si>
  <si>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</si>
  <si>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</si>
  <si>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</si>
  <si>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</si>
  <si>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</si>
  <si>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</si>
  <si>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</si>
  <si>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</si>
  <si>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</si>
  <si>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</si>
  <si>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</si>
  <si>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</si>
  <si>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</si>
  <si>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</si>
  <si>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</si>
  <si>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</si>
  <si>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</si>
  <si>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</si>
  <si>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</si>
  <si>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</si>
  <si>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</si>
  <si>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</si>
  <si>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</si>
  <si>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</si>
  <si>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</si>
  <si>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</si>
  <si>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</si>
  <si>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</si>
  <si>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</si>
  <si>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</si>
  <si>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</si>
  <si>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</si>
  <si>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</si>
  <si>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</si>
  <si>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</si>
  <si>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</si>
  <si>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</si>
  <si>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</si>
  <si>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</si>
  <si>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</si>
  <si>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</si>
  <si>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</si>
  <si>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</si>
  <si>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</si>
  <si>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</si>
  <si>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</si>
  <si>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</si>
  <si>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</si>
  <si>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</si>
  <si>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</si>
  <si>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</si>
  <si>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</si>
  <si>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</si>
  <si>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</si>
  <si>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</si>
  <si>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</si>
  <si>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</si>
  <si>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</si>
  <si>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</si>
  <si>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</si>
  <si>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</si>
  <si>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</si>
  <si>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</si>
  <si>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</si>
  <si>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</si>
  <si>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</si>
  <si>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</si>
  <si>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</si>
  <si>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</si>
  <si>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</si>
  <si>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</si>
  <si>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</si>
  <si>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</si>
  <si>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</si>
  <si>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</si>
  <si>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</si>
  <si>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</si>
  <si>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</si>
  <si>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</si>
  <si>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</si>
  <si>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</si>
  <si>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</si>
  <si>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</si>
  <si>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</si>
  <si>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</si>
  <si>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</si>
  <si>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</si>
  <si>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</si>
  <si>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</si>
  <si>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</si>
  <si>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</si>
  <si>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</si>
  <si>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</si>
  <si>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</si>
  <si>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</si>
  <si>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</si>
  <si>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</si>
  <si>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</si>
  <si>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</si>
  <si>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</si>
  <si>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</si>
  <si>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</si>
  <si>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</si>
  <si>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</si>
  <si>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</si>
  <si>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</si>
  <si>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</si>
  <si>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</si>
  <si>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</si>
  <si>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</si>
  <si>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</si>
  <si>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</si>
  <si>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</si>
  <si>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</si>
  <si>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</si>
  <si>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</si>
  <si>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</si>
  <si>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</si>
  <si>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</si>
  <si>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</si>
  <si>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</si>
  <si>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</si>
  <si>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</si>
  <si>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</si>
  <si>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</si>
  <si>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</si>
  <si>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</si>
  <si>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</si>
  <si>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</si>
  <si>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</si>
  <si>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</si>
  <si>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</si>
  <si>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</si>
  <si>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</si>
  <si>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</si>
  <si>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</si>
  <si>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</si>
  <si>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</si>
  <si>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</si>
  <si>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</si>
  <si>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</si>
  <si>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</si>
  <si>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</si>
  <si>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</si>
  <si>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</si>
  <si>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</si>
  <si>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</si>
  <si>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</si>
  <si>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</si>
  <si>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</si>
  <si>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</si>
  <si>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</si>
  <si>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</si>
  <si>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</si>
  <si>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</si>
  <si>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</si>
  <si>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</si>
  <si>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</si>
  <si>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</si>
  <si>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</si>
  <si>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</si>
  <si>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</si>
  <si>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</si>
  <si>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</si>
  <si>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</si>
  <si>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</si>
  <si>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</si>
  <si>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</si>
  <si>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</si>
  <si>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</si>
  <si>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</si>
  <si>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</si>
  <si>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</si>
  <si>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</si>
  <si>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</si>
  <si>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</si>
  <si>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</si>
  <si>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</si>
  <si>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</si>
  <si>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</si>
  <si>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</si>
  <si>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</si>
  <si>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</si>
  <si>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</si>
  <si>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</si>
  <si>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</si>
  <si>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</si>
  <si>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</si>
  <si>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</si>
  <si>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</si>
  <si>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</si>
  <si>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</si>
  <si>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</si>
  <si>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</si>
  <si>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</si>
  <si>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</si>
  <si>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</si>
  <si>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</si>
  <si>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</si>
  <si>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</si>
  <si>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</si>
  <si>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</si>
  <si>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</si>
  <si>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</si>
  <si>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</si>
  <si>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</si>
  <si>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</si>
  <si>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</si>
  <si>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</si>
  <si>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</si>
  <si>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</si>
  <si>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</si>
  <si>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</si>
  <si>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</si>
  <si>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</si>
  <si>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</si>
  <si>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</si>
  <si>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</si>
  <si>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</si>
  <si>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</si>
  <si>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</si>
  <si>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</si>
  <si>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</si>
  <si>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</si>
  <si>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</si>
  <si>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</si>
  <si>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</si>
  <si>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</si>
  <si>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</si>
  <si>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</si>
  <si>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</si>
  <si>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</si>
  <si>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</si>
  <si>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</si>
  <si>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</si>
  <si>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</si>
  <si>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</si>
  <si>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</si>
  <si>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</si>
  <si>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</si>
  <si>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</si>
  <si>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</si>
  <si>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</si>
  <si>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</si>
  <si>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</si>
  <si>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</si>
  <si>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</si>
  <si>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</si>
  <si>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</si>
  <si>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</si>
  <si>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</si>
  <si>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</si>
  <si>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</si>
  <si>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</si>
  <si>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</si>
  <si>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</si>
  <si>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</si>
  <si>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</si>
  <si>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</si>
  <si>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</si>
  <si>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</si>
  <si>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</si>
  <si>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</si>
  <si>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</si>
  <si>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</si>
  <si>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</si>
  <si>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</si>
  <si>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</si>
  <si>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</si>
  <si>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</si>
  <si>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</si>
  <si>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</si>
  <si>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</si>
  <si>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</si>
  <si>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</si>
  <si>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</si>
  <si>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</si>
  <si>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</si>
  <si>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</si>
  <si>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</si>
  <si>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</si>
  <si>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</si>
  <si>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</si>
  <si>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</si>
  <si>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</si>
  <si>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</si>
  <si>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</si>
  <si>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</si>
  <si>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</si>
  <si>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</si>
  <si>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</si>
  <si>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</si>
  <si>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</si>
  <si>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</si>
  <si>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</si>
  <si>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</si>
  <si>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</si>
  <si>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</si>
  <si>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</si>
  <si>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</si>
  <si>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</si>
  <si>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</si>
  <si>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</si>
  <si>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</si>
  <si>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</si>
  <si>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</si>
  <si>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</si>
  <si>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</si>
  <si>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</si>
  <si>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</si>
  <si>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</si>
  <si>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</si>
  <si>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</si>
  <si>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</si>
  <si>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</si>
  <si>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</si>
  <si>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</si>
  <si>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</si>
  <si>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</si>
  <si>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</si>
  <si>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</si>
  <si>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</si>
  <si>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</si>
  <si>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</si>
  <si>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</si>
  <si>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</si>
  <si>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</si>
  <si>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</si>
  <si>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</si>
  <si>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</si>
  <si>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</si>
  <si>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</si>
  <si>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</si>
  <si>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</si>
  <si>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</si>
  <si>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</si>
  <si>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</si>
  <si>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</si>
  <si>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</si>
  <si>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</si>
  <si>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</si>
  <si>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</si>
  <si>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</si>
  <si>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</si>
  <si>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</si>
  <si>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</si>
  <si>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</si>
  <si>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</si>
  <si>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</si>
  <si>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</si>
  <si>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</si>
  <si>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</si>
  <si>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</si>
  <si>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</si>
  <si>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</si>
  <si>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</si>
  <si>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</si>
  <si>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</si>
  <si>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</si>
  <si>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</si>
  <si>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</si>
  <si>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</si>
  <si>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</si>
  <si>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</si>
  <si>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</si>
  <si>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</si>
  <si>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</si>
  <si>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</si>
  <si>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</si>
  <si>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</si>
  <si>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</si>
  <si>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</si>
  <si>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</si>
  <si>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</si>
  <si>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</si>
  <si>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</si>
  <si>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</si>
  <si>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</si>
  <si>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</si>
  <si>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</si>
  <si>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</si>
  <si>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</si>
  <si>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</si>
  <si>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</si>
  <si>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</si>
  <si>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</si>
  <si>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</si>
  <si>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</si>
  <si>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</si>
  <si>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</si>
  <si>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</si>
  <si>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</si>
  <si>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</si>
  <si>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</si>
  <si>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</si>
  <si>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</si>
  <si>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</si>
  <si>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</si>
  <si>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</si>
  <si>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</si>
  <si>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</si>
  <si>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</si>
  <si>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</si>
  <si>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</si>
  <si>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</si>
  <si>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</si>
  <si>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</si>
  <si>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</si>
  <si>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</si>
  <si>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</si>
  <si>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</si>
  <si>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</si>
  <si>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</si>
  <si>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</si>
  <si>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</si>
  <si>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</si>
  <si>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</si>
  <si>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</si>
  <si>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</si>
  <si>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</si>
  <si>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</si>
  <si>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</si>
  <si>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</si>
  <si>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</si>
  <si>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</si>
  <si>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</si>
  <si>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</si>
  <si>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</si>
  <si>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</si>
  <si>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</si>
  <si>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</si>
  <si>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</si>
  <si>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</si>
  <si>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</si>
  <si>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</si>
  <si>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</si>
  <si>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</si>
  <si>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</si>
  <si>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</si>
  <si>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</si>
  <si>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</si>
  <si>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</si>
  <si>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</si>
  <si>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</si>
  <si>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</si>
  <si>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</si>
  <si>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</si>
  <si>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</si>
  <si>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</si>
  <si>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</si>
  <si>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</si>
  <si>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</si>
  <si>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</si>
  <si>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</si>
  <si>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</si>
  <si>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</si>
  <si>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</si>
  <si>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</si>
  <si>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</si>
  <si>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</si>
  <si>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</si>
  <si>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</si>
  <si>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</si>
  <si>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</si>
  <si>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</si>
  <si>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</si>
  <si>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</si>
  <si>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</si>
  <si>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</si>
  <si>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</si>
  <si>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</si>
  <si>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</si>
  <si>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</si>
  <si>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</si>
  <si>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</si>
  <si>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</si>
  <si>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</si>
  <si>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</si>
  <si>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</si>
  <si>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</si>
  <si>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</si>
  <si>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</si>
  <si>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</si>
  <si>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</si>
  <si>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</si>
  <si>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</si>
  <si>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</si>
  <si>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</si>
  <si>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</si>
  <si>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</si>
  <si>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</si>
  <si>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</si>
  <si>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</si>
  <si>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</si>
  <si>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</si>
  <si>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</si>
  <si>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</si>
  <si>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</si>
  <si>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</si>
  <si>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</si>
  <si>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</si>
  <si>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</si>
  <si>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</si>
  <si>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</si>
  <si>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</si>
  <si>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</si>
  <si>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</si>
  <si>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</si>
  <si>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</si>
  <si>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</si>
  <si>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</si>
  <si>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</si>
  <si>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</si>
  <si>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</si>
  <si>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</si>
  <si>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</si>
  <si>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</si>
  <si>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</si>
  <si>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</si>
  <si>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</si>
  <si>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</si>
  <si>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</si>
  <si>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</si>
  <si>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</si>
  <si>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</si>
  <si>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</si>
  <si>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</si>
  <si>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</si>
  <si>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</si>
  <si>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</si>
  <si>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</si>
  <si>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</si>
  <si>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</si>
  <si>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</si>
  <si>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</si>
  <si>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</si>
  <si>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</si>
  <si>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</si>
  <si>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</si>
  <si>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</si>
  <si>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</si>
  <si>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</si>
  <si>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</si>
  <si>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</si>
  <si>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</si>
  <si>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</si>
  <si>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</si>
  <si>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</si>
  <si>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</si>
  <si>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</si>
  <si>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</si>
  <si>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</si>
  <si>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</si>
  <si>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</si>
  <si>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</si>
  <si>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</si>
  <si>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</si>
  <si>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</si>
  <si>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</si>
  <si>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</si>
  <si>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</si>
  <si>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</si>
  <si>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</si>
  <si>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</si>
  <si>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</si>
  <si>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</si>
  <si>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</si>
  <si>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</si>
  <si>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</si>
  <si>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</si>
  <si>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</si>
  <si>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</si>
  <si>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</si>
  <si>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</si>
  <si>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</si>
  <si>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</si>
  <si>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</si>
  <si>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</si>
  <si>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</si>
  <si>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</si>
  <si>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</si>
  <si>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</si>
  <si>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</si>
  <si>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</si>
  <si>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</si>
  <si>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</si>
  <si>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</si>
  <si>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</si>
  <si>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</si>
  <si>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</si>
  <si>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</si>
  <si>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</si>
  <si>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</si>
  <si>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</si>
  <si>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</si>
  <si>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</si>
  <si>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</si>
  <si>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</si>
  <si>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</si>
  <si>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</si>
  <si>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</si>
  <si>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</si>
  <si>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</si>
  <si>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</si>
  <si>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</si>
  <si>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</si>
  <si>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</si>
  <si>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</si>
  <si>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</si>
  <si>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</si>
  <si>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</si>
  <si>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</si>
  <si>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</si>
  <si>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</si>
  <si>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</si>
  <si>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</si>
  <si>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</si>
  <si>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</si>
  <si>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</si>
  <si>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</si>
  <si>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</si>
  <si>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</si>
  <si>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</si>
  <si>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</si>
  <si>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</si>
  <si>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</si>
  <si>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</si>
  <si>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</si>
  <si>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</si>
  <si>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</si>
  <si>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</si>
  <si>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</si>
  <si>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</si>
  <si>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</si>
  <si>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</si>
  <si>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</si>
  <si>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</si>
  <si>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</si>
  <si>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</si>
  <si>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</si>
  <si>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</si>
  <si>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</si>
  <si>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</si>
  <si>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</si>
  <si>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</si>
  <si>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</si>
  <si>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</si>
  <si>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</si>
  <si>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</si>
  <si>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</si>
  <si>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</si>
  <si>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</si>
  <si>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</si>
  <si>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</si>
  <si>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</si>
  <si>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</si>
  <si>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</si>
  <si>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</si>
  <si>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</si>
  <si>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</si>
  <si>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</si>
  <si>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</si>
  <si>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</si>
  <si>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</si>
  <si>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</si>
  <si>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</si>
  <si>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</si>
  <si>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</si>
  <si>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</si>
  <si>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</si>
  <si>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</si>
  <si>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</si>
  <si>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</si>
  <si>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</si>
  <si>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</si>
  <si>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</si>
  <si>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</si>
  <si>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</si>
  <si>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</si>
  <si>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</si>
  <si>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</si>
  <si>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</si>
  <si>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</si>
  <si>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</si>
  <si>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</si>
  <si>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</si>
  <si>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</si>
  <si>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</si>
  <si>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</si>
  <si>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</si>
  <si>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</si>
  <si>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</si>
  <si>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</si>
  <si>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</si>
  <si>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</si>
  <si>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</si>
  <si>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</si>
  <si>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</si>
  <si>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</si>
  <si>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</si>
  <si>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</si>
  <si>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</si>
  <si>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</si>
  <si>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</si>
  <si>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</si>
  <si>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</si>
  <si>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</si>
  <si>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</si>
  <si>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</si>
  <si>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</si>
  <si>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</si>
  <si>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</si>
  <si>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</si>
  <si>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</si>
  <si>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</si>
  <si>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</si>
  <si>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</si>
  <si>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</si>
  <si>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</si>
  <si>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</si>
  <si>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</si>
  <si>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</si>
  <si>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</si>
  <si>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</si>
  <si>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</si>
  <si>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</si>
  <si>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</si>
  <si>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</si>
  <si>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</si>
  <si>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</si>
  <si>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</si>
  <si>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</si>
  <si>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</si>
  <si>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</si>
  <si>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</si>
  <si>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</si>
  <si>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</si>
  <si>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</si>
  <si>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</si>
  <si>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</si>
  <si>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</si>
  <si>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</si>
  <si>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</si>
  <si>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</si>
  <si>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</si>
  <si>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</si>
  <si>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</si>
  <si>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</si>
  <si>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</si>
  <si>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</si>
  <si>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</si>
  <si>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</si>
  <si>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</si>
  <si>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</si>
  <si>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</si>
  <si>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</si>
  <si>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</si>
  <si>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</si>
  <si>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</si>
  <si>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</si>
  <si>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</si>
  <si>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</si>
  <si>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</si>
  <si>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</si>
  <si>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</si>
  <si>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</si>
  <si>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</si>
  <si>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</si>
  <si>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</si>
  <si>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</si>
  <si>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</si>
  <si>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</si>
  <si>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</si>
  <si>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</si>
  <si>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</si>
  <si>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</si>
  <si>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</si>
  <si>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</si>
  <si>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</si>
  <si>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</si>
  <si>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</si>
  <si>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</si>
  <si>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</si>
  <si>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</si>
  <si>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</si>
  <si>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</si>
  <si>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</si>
  <si>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</si>
  <si>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</si>
  <si>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</si>
  <si>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</si>
  <si>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</si>
  <si>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</si>
  <si>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</si>
  <si>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</si>
  <si>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</si>
  <si>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</si>
  <si>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</si>
  <si>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</si>
  <si>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</si>
  <si>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</si>
  <si>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</si>
  <si>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</si>
  <si>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</si>
  <si>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</si>
  <si>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</si>
  <si>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</si>
  <si>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</si>
  <si>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</si>
  <si>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</si>
  <si>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</si>
  <si>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</si>
  <si>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</si>
  <si>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</si>
  <si>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</si>
  <si>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</si>
  <si>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</si>
  <si>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</si>
  <si>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</si>
  <si>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</si>
  <si>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</si>
  <si>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</si>
  <si>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</si>
  <si>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</si>
  <si>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</si>
  <si>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</si>
  <si>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</si>
  <si>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</si>
  <si>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</si>
  <si>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</si>
  <si>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</si>
  <si>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</si>
  <si>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</si>
  <si>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</si>
  <si>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</si>
  <si>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</si>
  <si>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</si>
  <si>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</si>
  <si>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</si>
  <si>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</si>
  <si>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</si>
  <si>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</si>
  <si>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</si>
  <si>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</si>
  <si>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</si>
  <si>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</si>
  <si>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</si>
  <si>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</si>
  <si>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</si>
  <si>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</si>
  <si>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</si>
  <si>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</si>
  <si>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</si>
  <si>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</si>
  <si>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</si>
  <si>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</si>
  <si>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</si>
  <si>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</si>
  <si>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</si>
  <si>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</si>
  <si>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</si>
  <si>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</si>
  <si>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</si>
  <si>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</si>
  <si>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</si>
  <si>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</si>
  <si>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</si>
  <si>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</si>
  <si>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</si>
  <si>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</si>
  <si>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</si>
  <si>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</si>
  <si>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</si>
  <si>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</si>
  <si>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</si>
  <si>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</si>
  <si>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</si>
  <si>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</si>
  <si>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</si>
  <si>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</si>
  <si>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</si>
  <si>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</si>
  <si>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</si>
  <si>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</si>
  <si>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</si>
  <si>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</si>
  <si>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</si>
  <si>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</si>
  <si>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</si>
  <si>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</si>
  <si>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</si>
  <si>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</si>
  <si>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</si>
  <si>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</si>
  <si>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</si>
  <si>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</si>
  <si>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</si>
  <si>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</si>
  <si>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</si>
  <si>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</si>
  <si>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</si>
  <si>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</si>
  <si>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</si>
  <si>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</si>
  <si>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</si>
  <si>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</si>
  <si>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</si>
  <si>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</si>
  <si>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</si>
  <si>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</si>
  <si>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</si>
  <si>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</si>
  <si>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</si>
  <si>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</si>
  <si>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</si>
  <si>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</si>
  <si>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</si>
  <si>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</si>
  <si>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</si>
  <si>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</si>
  <si>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</si>
  <si>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</si>
  <si>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</si>
  <si>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</si>
  <si>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</si>
  <si>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</si>
  <si>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</si>
  <si>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</si>
  <si>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</si>
  <si>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</si>
  <si>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</si>
  <si>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</si>
  <si>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</si>
  <si>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</si>
  <si>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</si>
  <si>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</si>
  <si>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</si>
  <si>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</si>
  <si>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</si>
  <si>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</si>
  <si>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</si>
  <si>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</si>
  <si>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</si>
  <si>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</si>
  <si>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</si>
  <si>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</si>
  <si>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</si>
  <si>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</si>
  <si>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</si>
  <si>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</si>
  <si>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</si>
  <si>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</si>
  <si>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</si>
  <si>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</si>
  <si>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</si>
  <si>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</si>
  <si>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</si>
  <si>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</si>
  <si>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</si>
  <si>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</si>
  <si>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</si>
  <si>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</si>
  <si>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</si>
  <si>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</si>
  <si>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</si>
  <si>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</si>
  <si>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</si>
  <si>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</si>
  <si>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</si>
  <si>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</si>
  <si>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</si>
  <si>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</si>
  <si>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</si>
  <si>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</si>
  <si>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</si>
  <si>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</si>
  <si>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</si>
  <si>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</si>
  <si>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</si>
  <si>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</si>
  <si>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</si>
  <si>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</si>
  <si>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</si>
  <si>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</si>
  <si>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</si>
  <si>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</si>
  <si>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</si>
  <si>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</si>
  <si>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</si>
  <si>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</si>
  <si>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</si>
  <si>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</si>
  <si>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</si>
  <si>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</si>
  <si>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</si>
  <si>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</si>
  <si>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</si>
  <si>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</si>
  <si>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</si>
  <si>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</si>
  <si>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</si>
  <si>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</si>
  <si>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</si>
  <si>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</si>
  <si>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</si>
  <si>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</si>
  <si>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</si>
  <si>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</si>
  <si>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</si>
  <si>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</si>
  <si>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</si>
  <si>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</si>
  <si>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</si>
  <si>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</si>
  <si>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</si>
  <si>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</si>
  <si>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</si>
  <si>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</si>
  <si>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</si>
  <si>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</si>
  <si>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</si>
  <si>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</si>
  <si>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</si>
  <si>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</si>
  <si>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</si>
  <si>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</si>
  <si>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</si>
  <si>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</si>
  <si>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</si>
  <si>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</si>
  <si>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</si>
  <si>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</si>
  <si>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</si>
  <si>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</si>
  <si>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</si>
  <si>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</si>
  <si>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</si>
  <si>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</si>
  <si>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</si>
  <si>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</si>
  <si>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</si>
  <si>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</si>
  <si>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</si>
  <si>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</si>
  <si>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</si>
  <si>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</si>
  <si>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</si>
  <si>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</si>
  <si>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</si>
  <si>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</si>
  <si>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</si>
  <si>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</si>
  <si>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</si>
  <si>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</si>
  <si>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</si>
  <si>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</si>
  <si>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</si>
  <si>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</si>
  <si>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</si>
  <si>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</si>
  <si>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</si>
  <si>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</si>
  <si>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</si>
  <si>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</si>
  <si>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</si>
  <si>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</si>
  <si>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</si>
  <si>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</si>
  <si>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</si>
  <si>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</si>
  <si>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</si>
  <si>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</si>
  <si>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</si>
  <si>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</si>
  <si>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</si>
  <si>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</si>
  <si>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</si>
  <si>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</si>
  <si>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</si>
  <si>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</si>
  <si>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</si>
  <si>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</si>
  <si>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</si>
  <si>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</si>
  <si>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</si>
  <si>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</si>
  <si>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</si>
  <si>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</si>
  <si>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</si>
  <si>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</si>
  <si>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</si>
  <si>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</si>
  <si>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</si>
  <si>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</si>
  <si>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</si>
  <si>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</si>
  <si>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</si>
  <si>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</si>
  <si>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</si>
  <si>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</si>
  <si>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</si>
  <si>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</si>
  <si>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</si>
  <si>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</si>
  <si>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</si>
  <si>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</si>
  <si>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</si>
  <si>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</si>
  <si>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</si>
  <si>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</si>
  <si>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</si>
  <si>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</si>
  <si>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</si>
  <si>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</si>
  <si>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</si>
  <si>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</si>
  <si>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</si>
  <si>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</si>
  <si>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</si>
  <si>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</si>
  <si>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</si>
  <si>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</si>
  <si>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</si>
  <si>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</si>
  <si>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</si>
  <si>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</si>
  <si>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</si>
  <si>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</si>
  <si>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</si>
  <si>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</si>
  <si>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</si>
  <si>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</si>
  <si>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</si>
  <si>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</si>
  <si>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</si>
  <si>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</si>
  <si>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</si>
  <si>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</si>
  <si>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</si>
  <si>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</si>
  <si>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</si>
  <si>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</si>
  <si>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</si>
  <si>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</si>
  <si>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</si>
  <si>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</si>
  <si>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</si>
  <si>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</si>
  <si>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</si>
  <si>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</si>
  <si>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</si>
  <si>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</si>
  <si>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</si>
  <si>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</si>
  <si>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</si>
  <si>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</si>
  <si>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</si>
  <si>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</si>
  <si>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</si>
  <si>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</si>
  <si>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</si>
  <si>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</si>
  <si>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</si>
  <si>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</si>
  <si>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</si>
  <si>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</si>
  <si>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</si>
  <si>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</si>
  <si>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</si>
  <si>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</si>
  <si>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</si>
  <si>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</si>
  <si>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</si>
  <si>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</si>
  <si>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</si>
  <si>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</si>
  <si>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</si>
  <si>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</si>
  <si>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</si>
  <si>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</si>
  <si>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</si>
  <si>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</si>
  <si>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</si>
  <si>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</si>
  <si>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</si>
  <si>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</si>
  <si>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</si>
  <si>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</si>
  <si>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</si>
  <si>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</si>
  <si>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</si>
  <si>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</si>
  <si>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</si>
  <si>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</si>
  <si>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</si>
  <si>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</si>
  <si>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</si>
  <si>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</si>
  <si>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</si>
  <si>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</si>
  <si>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</si>
  <si>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</si>
  <si>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</si>
  <si>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</si>
  <si>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</si>
  <si>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</si>
  <si>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</si>
  <si>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</si>
  <si>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</si>
  <si>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</si>
  <si>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</si>
  <si>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</si>
  <si>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</si>
  <si>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</si>
  <si>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</si>
  <si>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</si>
  <si>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</si>
  <si>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</si>
  <si>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</si>
  <si>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</si>
  <si>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</si>
  <si>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</si>
  <si>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</si>
  <si>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</si>
  <si>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</si>
  <si>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</si>
  <si>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</si>
  <si>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</si>
  <si>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</si>
  <si>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</si>
  <si>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</si>
  <si>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</si>
  <si>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</si>
  <si>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</si>
  <si>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</si>
  <si>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</si>
  <si>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</si>
  <si>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</si>
  <si>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</si>
  <si>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</si>
  <si>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</si>
  <si>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</si>
  <si>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</si>
  <si>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</si>
  <si>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</si>
  <si>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</si>
  <si>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</si>
  <si>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</si>
  <si>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</si>
  <si>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</si>
  <si>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</si>
  <si>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</si>
  <si>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</si>
  <si>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</si>
  <si>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</si>
  <si>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</si>
  <si>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</si>
  <si>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</si>
  <si>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</si>
  <si>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</si>
  <si>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</si>
  <si>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</si>
  <si>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</si>
  <si>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</si>
  <si>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</si>
  <si>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</si>
  <si>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</si>
  <si>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</si>
  <si>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</si>
  <si>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</si>
  <si>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</si>
  <si>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</si>
  <si>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</si>
  <si>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</si>
  <si>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</si>
  <si>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</si>
  <si>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</si>
  <si>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</si>
  <si>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</si>
  <si>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</si>
  <si>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</si>
  <si>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</si>
  <si>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</si>
  <si>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</si>
  <si>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</si>
  <si>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</si>
  <si>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</si>
  <si>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</si>
  <si>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</si>
  <si>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</si>
  <si>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</si>
  <si>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</si>
  <si>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</si>
  <si>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</si>
  <si>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</si>
  <si>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</si>
  <si>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</si>
  <si>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</si>
  <si>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</si>
  <si>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</si>
  <si>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</si>
  <si>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</si>
  <si>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</si>
  <si>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</si>
  <si>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</si>
  <si>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</si>
  <si>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</si>
  <si>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</si>
  <si>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</si>
  <si>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</si>
  <si>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</si>
  <si>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</si>
  <si>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</si>
  <si>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</si>
  <si>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</si>
  <si>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</si>
  <si>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</si>
  <si>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</si>
  <si>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</si>
  <si>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</si>
  <si>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</si>
  <si>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</si>
  <si>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</si>
  <si>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</si>
  <si>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</si>
  <si>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</si>
  <si>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</si>
  <si>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</si>
  <si>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</si>
  <si>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</si>
  <si>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</si>
  <si>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</si>
  <si>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</si>
  <si>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</si>
  <si>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</si>
  <si>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</si>
  <si>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</si>
  <si>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</si>
  <si>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</si>
  <si>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</si>
  <si>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</si>
  <si>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</si>
  <si>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</si>
  <si>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</si>
  <si>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</si>
  <si>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</si>
  <si>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</si>
  <si>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</si>
  <si>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</si>
  <si>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</si>
  <si>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</si>
  <si>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</si>
  <si>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</si>
  <si>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</si>
  <si>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</si>
  <si>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</si>
  <si>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</si>
  <si>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</si>
  <si>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</si>
  <si>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</si>
  <si>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</si>
  <si>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</si>
  <si>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</si>
  <si>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</si>
  <si>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</si>
  <si>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</si>
  <si>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</si>
  <si>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</si>
  <si>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</si>
  <si>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</si>
  <si>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</si>
  <si>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</si>
  <si>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</si>
  <si>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</si>
  <si>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</si>
  <si>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</si>
  <si>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</si>
  <si>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</si>
  <si>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</si>
  <si>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</si>
  <si>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</si>
  <si>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</si>
  <si>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</si>
  <si>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</si>
  <si>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</si>
  <si>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</si>
  <si>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</si>
  <si>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</si>
  <si>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</si>
  <si>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</si>
  <si>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</si>
  <si>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</si>
  <si>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</si>
  <si>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</si>
  <si>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</si>
  <si>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</si>
  <si>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</si>
  <si>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</si>
  <si>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</si>
  <si>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</si>
  <si>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</si>
  <si>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</si>
  <si>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</si>
  <si>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</si>
  <si>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</si>
  <si>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</si>
  <si>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</si>
  <si>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</si>
  <si>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</si>
  <si>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</si>
  <si>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</si>
  <si>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</si>
  <si>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</si>
  <si>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</si>
  <si>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</si>
  <si>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</si>
  <si>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</si>
  <si>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</si>
  <si>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</si>
  <si>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</si>
  <si>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</si>
  <si>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</si>
  <si>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</si>
  <si>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</si>
  <si>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</si>
  <si>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</si>
  <si>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</si>
  <si>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</si>
  <si>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</si>
  <si>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</si>
  <si>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</si>
  <si>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</si>
  <si>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</si>
  <si>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</si>
  <si>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</si>
  <si>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</si>
  <si>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</si>
  <si>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</si>
  <si>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</si>
  <si>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</si>
  <si>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</si>
  <si>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</si>
  <si>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</si>
  <si>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</si>
  <si>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</si>
  <si>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</si>
  <si>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</si>
  <si>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</si>
  <si>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</si>
  <si>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</si>
  <si>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</si>
  <si>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</si>
  <si>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</si>
  <si>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</si>
  <si>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</si>
  <si>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</si>
  <si>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</si>
  <si>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</si>
  <si>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</si>
  <si>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</si>
  <si>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</si>
  <si>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</si>
  <si>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</si>
  <si>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</si>
  <si>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</si>
  <si>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</si>
  <si>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</si>
  <si>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</si>
  <si>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</si>
  <si>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</si>
  <si>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</si>
  <si>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</si>
  <si>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</si>
  <si>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</si>
  <si>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</si>
  <si>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</si>
  <si>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</si>
  <si>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</si>
  <si>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</si>
  <si>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</si>
  <si>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</si>
  <si>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</si>
  <si>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</si>
  <si>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</si>
  <si>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</si>
  <si>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</si>
  <si>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</si>
  <si>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</si>
  <si>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</si>
  <si>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</si>
  <si>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</si>
  <si>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</si>
  <si>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</si>
  <si>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</si>
  <si>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</si>
  <si>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</si>
  <si>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</si>
  <si>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</si>
  <si>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</si>
  <si>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</si>
  <si>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</si>
  <si>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</si>
  <si>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</si>
  <si>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</si>
  <si>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</si>
  <si>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</si>
  <si>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</si>
  <si>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</si>
  <si>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</si>
  <si>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</si>
  <si>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</si>
  <si>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</si>
  <si>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</si>
  <si>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</si>
  <si>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</si>
  <si>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</si>
  <si>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</si>
  <si>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</si>
  <si>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</si>
  <si>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</si>
  <si>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</si>
  <si>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</si>
  <si>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</si>
  <si>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</si>
  <si>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</si>
  <si>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</si>
  <si>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</si>
  <si>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</si>
  <si>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</si>
  <si>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</si>
  <si>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</si>
  <si>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</si>
  <si>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</si>
  <si>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</si>
  <si>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</si>
  <si>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</si>
  <si>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</si>
  <si>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</si>
  <si>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</si>
  <si>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</si>
  <si>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</si>
  <si>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</si>
  <si>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</si>
  <si>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</si>
  <si>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</si>
  <si>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</si>
  <si>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</si>
  <si>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</si>
  <si>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</si>
  <si>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</si>
  <si>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</si>
  <si>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</si>
  <si>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</si>
  <si>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</si>
  <si>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</si>
  <si>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</si>
  <si>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</si>
  <si>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</si>
  <si>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</si>
  <si>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</si>
  <si>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</si>
  <si>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</si>
  <si>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</si>
  <si>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</si>
  <si>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</si>
  <si>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</si>
  <si>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</si>
  <si>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</si>
  <si>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</si>
  <si>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</si>
  <si>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</si>
  <si>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</si>
  <si>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</si>
  <si>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</si>
  <si>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</si>
  <si>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</si>
  <si>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</si>
  <si>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</si>
  <si>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</si>
  <si>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</si>
  <si>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</si>
  <si>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</si>
  <si>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</si>
  <si>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</si>
  <si>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</si>
  <si>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</si>
  <si>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</si>
  <si>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</si>
  <si>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</si>
  <si>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</si>
  <si>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</si>
  <si>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</si>
  <si>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</si>
  <si>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</si>
  <si>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</si>
  <si>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</si>
  <si>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</si>
  <si>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</si>
  <si>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</si>
  <si>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</si>
  <si>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</si>
  <si>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</si>
  <si>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</si>
  <si>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</si>
  <si>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</si>
  <si>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</si>
  <si>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</si>
  <si>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</si>
  <si>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</si>
  <si>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</si>
  <si>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</si>
  <si>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</si>
  <si>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</si>
  <si>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</si>
  <si>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</si>
  <si>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</si>
  <si>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</si>
  <si>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</si>
  <si>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</si>
  <si>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</si>
  <si>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</si>
  <si>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</si>
  <si>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</si>
  <si>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</si>
  <si>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</si>
  <si>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</si>
  <si>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</si>
  <si>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</si>
  <si>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</si>
  <si>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</si>
  <si>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</si>
  <si>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</si>
  <si>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</si>
  <si>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</si>
  <si>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</si>
  <si>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</si>
  <si>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</si>
  <si>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</si>
  <si>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</si>
  <si>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</si>
  <si>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</si>
  <si>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</si>
  <si>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</si>
  <si>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</si>
  <si>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</si>
  <si>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</si>
  <si>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</si>
  <si>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</si>
  <si>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</si>
  <si>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</si>
  <si>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</si>
  <si>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</si>
  <si>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</si>
  <si>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</si>
  <si>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</si>
  <si>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</si>
  <si>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</si>
  <si>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</si>
  <si>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</si>
  <si>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</si>
  <si>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</si>
  <si>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</si>
  <si>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</si>
  <si>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</si>
  <si>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</si>
  <si>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</si>
  <si>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</si>
  <si>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</si>
  <si>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</si>
  <si>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</si>
  <si>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</si>
  <si>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</si>
  <si>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</si>
  <si>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</si>
  <si>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</si>
  <si>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</si>
  <si>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</si>
  <si>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</si>
  <si>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</si>
  <si>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</si>
  <si>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</si>
  <si>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</si>
  <si>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</si>
  <si>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</si>
  <si>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</si>
  <si>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</si>
  <si>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</si>
  <si>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</si>
  <si>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</si>
  <si>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</si>
  <si>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</si>
  <si>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</si>
  <si>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</si>
  <si>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</si>
  <si>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</si>
  <si>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</si>
  <si>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</si>
  <si>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</si>
  <si>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</si>
  <si>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</si>
  <si>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</si>
  <si>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</si>
  <si>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</si>
  <si>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</si>
  <si>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</si>
  <si>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</si>
  <si>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</si>
  <si>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</si>
  <si>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</si>
  <si>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</si>
  <si>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</si>
  <si>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</si>
  <si>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</si>
  <si>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</si>
  <si>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</si>
  <si>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</si>
  <si>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</si>
  <si>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</si>
  <si>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</si>
  <si>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</si>
  <si>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</si>
  <si>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</si>
  <si>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</si>
  <si>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</si>
  <si>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</si>
  <si>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</si>
  <si>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</si>
  <si>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</si>
  <si>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</si>
  <si>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</si>
  <si>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</si>
  <si>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</si>
  <si>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</si>
  <si>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</si>
  <si>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</si>
  <si>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</si>
  <si>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</si>
  <si>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</si>
  <si>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</si>
  <si>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</si>
  <si>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</si>
  <si>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</si>
  <si>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</si>
  <si>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</si>
  <si>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</si>
  <si>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</si>
  <si>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</si>
  <si>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</si>
  <si>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</si>
  <si>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</si>
  <si>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</si>
  <si>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</si>
  <si>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</si>
  <si>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</si>
  <si>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</si>
  <si>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</si>
  <si>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</si>
  <si>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</si>
  <si>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</si>
  <si>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</si>
  <si>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</si>
  <si>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</si>
  <si>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</si>
  <si>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</si>
  <si>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</si>
  <si>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</si>
  <si>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</si>
  <si>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</si>
  <si>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</si>
  <si>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</si>
  <si>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</si>
  <si>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</si>
  <si>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</si>
  <si>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</si>
  <si>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</si>
  <si>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</si>
  <si>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</si>
  <si>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</si>
  <si>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</si>
  <si>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</si>
  <si>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</si>
  <si>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</si>
  <si>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</si>
  <si>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</si>
  <si>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</si>
  <si>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</si>
  <si>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</si>
  <si>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</si>
  <si>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</si>
  <si>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</si>
  <si>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</si>
  <si>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</si>
  <si>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</si>
  <si>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</si>
  <si>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</si>
  <si>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</si>
  <si>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</si>
  <si>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</si>
  <si>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</si>
  <si>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</si>
  <si>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</si>
  <si>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</si>
  <si>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</si>
  <si>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</si>
  <si>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</si>
  <si>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</si>
  <si>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</si>
  <si>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</si>
  <si>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</si>
  <si>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</si>
  <si>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</si>
  <si>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</si>
  <si>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</si>
  <si>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</si>
  <si>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</si>
  <si>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</si>
  <si>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</si>
  <si>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</si>
  <si>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</si>
  <si>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</si>
  <si>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</si>
  <si>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</si>
  <si>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</si>
  <si>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</si>
  <si>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</si>
  <si>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</si>
  <si>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</si>
  <si>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</si>
  <si>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</si>
  <si>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</si>
  <si>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</si>
  <si>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</si>
  <si>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</si>
  <si>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</si>
  <si>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</si>
  <si>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</si>
  <si>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</si>
  <si>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</si>
  <si>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</si>
  <si>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</si>
  <si>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</si>
  <si>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</si>
  <si>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</si>
  <si>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</si>
  <si>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</si>
  <si>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</si>
  <si>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</si>
  <si>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</si>
  <si>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</si>
  <si>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</si>
  <si>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</si>
  <si>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</si>
  <si>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</si>
  <si>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</si>
  <si>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</si>
  <si>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</si>
  <si>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</si>
  <si>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</si>
  <si>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</si>
  <si>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</si>
  <si>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</si>
  <si>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</si>
  <si>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</si>
  <si>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</si>
  <si>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</si>
  <si>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</si>
  <si>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</si>
  <si>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</si>
  <si>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</si>
  <si>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</si>
  <si>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</si>
  <si>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</si>
  <si>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</si>
  <si>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</si>
  <si>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</si>
  <si>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</si>
  <si>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</si>
  <si>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</si>
  <si>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</si>
  <si>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</si>
  <si>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</si>
  <si>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</si>
  <si>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</si>
  <si>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</si>
  <si>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</si>
  <si>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</si>
  <si>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</si>
  <si>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</si>
  <si>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</si>
  <si>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</si>
  <si>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</si>
  <si>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</si>
  <si>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</si>
  <si>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</si>
  <si>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</si>
  <si>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</si>
  <si>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</si>
  <si>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</si>
  <si>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</si>
  <si>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</si>
  <si>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</si>
  <si>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</si>
  <si>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</si>
  <si>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</si>
  <si>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</si>
  <si>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</si>
  <si>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</si>
  <si>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</si>
  <si>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</si>
  <si>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</si>
  <si>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</si>
  <si>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</si>
  <si>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</si>
  <si>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</si>
  <si>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</si>
  <si>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</si>
  <si>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</si>
  <si>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</si>
  <si>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</si>
  <si>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</si>
  <si>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</si>
  <si>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</si>
  <si>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</si>
  <si>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</si>
  <si>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</si>
  <si>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</si>
  <si>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</si>
  <si>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</si>
  <si>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</si>
  <si>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</si>
  <si>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</si>
  <si>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</si>
  <si>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</si>
  <si>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</si>
  <si>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</si>
  <si>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</si>
  <si>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</si>
  <si>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</si>
  <si>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</si>
  <si>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</si>
  <si>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</si>
  <si>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</si>
  <si>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</si>
  <si>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</si>
  <si>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</si>
  <si>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</si>
  <si>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</si>
  <si>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</si>
  <si>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</si>
  <si>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</si>
  <si>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</si>
  <si>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</si>
  <si>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</si>
  <si>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</si>
  <si>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</si>
  <si>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</si>
  <si>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</si>
  <si>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</si>
  <si>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</si>
  <si>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</si>
  <si>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</si>
  <si>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</si>
  <si>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</si>
  <si>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</si>
  <si>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</si>
  <si>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</si>
  <si>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</si>
  <si>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</si>
  <si>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</si>
  <si>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</si>
  <si>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</si>
  <si>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</si>
  <si>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</si>
  <si>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</si>
  <si>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</si>
  <si>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</si>
  <si>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</si>
  <si>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</si>
  <si>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</si>
  <si>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</si>
  <si>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</si>
  <si>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</si>
  <si>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</si>
  <si>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</si>
  <si>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</si>
  <si>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</si>
  <si>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</si>
  <si>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</si>
  <si>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</si>
  <si>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</si>
  <si>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</si>
  <si>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</si>
  <si>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</si>
  <si>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</si>
  <si>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</si>
  <si>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</si>
  <si>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</si>
  <si>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</si>
  <si>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</si>
  <si>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</si>
  <si>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</si>
  <si>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</si>
  <si>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</si>
  <si>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</si>
  <si>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</si>
  <si>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</si>
  <si>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</si>
  <si>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</si>
  <si>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</si>
  <si>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</si>
  <si>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</si>
  <si>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</si>
  <si>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</si>
  <si>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</si>
  <si>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</si>
  <si>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</si>
  <si>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</si>
  <si>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</si>
  <si>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</si>
  <si>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</si>
  <si>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</si>
  <si>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</si>
  <si>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</si>
  <si>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</si>
  <si>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</si>
  <si>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</si>
  <si>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</si>
  <si>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</si>
  <si>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</si>
  <si>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</si>
  <si>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</si>
  <si>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</si>
  <si>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</si>
  <si>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</si>
  <si>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</si>
  <si>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</si>
  <si>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</si>
  <si>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</si>
  <si>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</si>
  <si>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</si>
  <si>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</si>
  <si>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</si>
  <si>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</si>
  <si>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</si>
  <si>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</si>
  <si>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</si>
  <si>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</si>
  <si>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</si>
  <si>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</si>
  <si>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</si>
  <si>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</si>
  <si>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</si>
  <si>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</si>
  <si>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</si>
  <si>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</si>
  <si>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</si>
  <si>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</si>
  <si>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</si>
  <si>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</si>
  <si>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</si>
  <si>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</si>
  <si>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</si>
  <si>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</si>
  <si>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</si>
  <si>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</si>
  <si>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</si>
  <si>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</si>
  <si>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</si>
  <si>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</si>
  <si>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</si>
  <si>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</si>
  <si>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</si>
  <si>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</si>
  <si>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</si>
  <si>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</si>
  <si>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</si>
  <si>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</si>
  <si>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</si>
  <si>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</si>
  <si>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</si>
  <si>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</si>
  <si>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</si>
  <si>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</si>
  <si>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</si>
  <si>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</si>
  <si>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</si>
  <si>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</si>
  <si>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</si>
  <si>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</si>
  <si>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</si>
  <si>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</si>
  <si>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</si>
  <si>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</si>
  <si>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</si>
  <si>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</si>
  <si>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</si>
  <si>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</si>
  <si>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</si>
  <si>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</si>
  <si>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</si>
  <si>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</si>
  <si>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</si>
  <si>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</si>
  <si>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</si>
  <si>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</si>
  <si>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</si>
  <si>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</si>
  <si>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</si>
  <si>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</si>
  <si>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</si>
  <si>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</si>
  <si>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</si>
  <si>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</si>
  <si>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</si>
  <si>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</si>
  <si>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</si>
  <si>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</si>
  <si>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</si>
  <si>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</si>
  <si>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</si>
  <si>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</si>
  <si>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</si>
  <si>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</si>
  <si>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</si>
  <si>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</si>
  <si>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</si>
  <si>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</si>
  <si>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</si>
  <si>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</si>
  <si>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</si>
  <si>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</si>
  <si>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</si>
  <si>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</si>
  <si>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</si>
  <si>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</si>
  <si>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</si>
  <si>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</si>
  <si>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</si>
  <si>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</si>
  <si>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</si>
  <si>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</si>
  <si>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</si>
  <si>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</si>
  <si>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</si>
  <si>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</si>
  <si>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</si>
  <si>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</si>
  <si>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</si>
  <si>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</si>
  <si>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</si>
  <si>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</si>
  <si>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</si>
  <si>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</si>
  <si>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</si>
  <si>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</si>
  <si>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</si>
  <si>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</si>
  <si>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</si>
  <si>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</si>
  <si>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</si>
  <si>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</si>
  <si>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</si>
  <si>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</si>
  <si>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</si>
  <si>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</si>
  <si>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</si>
  <si>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</si>
  <si>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</si>
  <si>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</si>
  <si>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</si>
  <si>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</si>
  <si>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</si>
  <si>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</si>
  <si>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</si>
  <si>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</si>
  <si>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</si>
  <si>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</si>
  <si>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</si>
  <si>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</si>
  <si>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</si>
  <si>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</si>
  <si>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</si>
  <si>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</si>
  <si>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</si>
  <si>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</si>
  <si>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</si>
  <si>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</si>
  <si>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</si>
  <si>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</si>
  <si>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</si>
  <si>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</si>
  <si>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</si>
  <si>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</si>
  <si>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</si>
  <si>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</si>
  <si>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</si>
  <si>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</si>
  <si>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</si>
  <si>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</si>
  <si>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</si>
  <si>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</si>
  <si>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</si>
  <si>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</si>
  <si>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</si>
  <si>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</si>
  <si>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</si>
  <si>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</si>
  <si>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</si>
  <si>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</si>
  <si>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</si>
  <si>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</si>
  <si>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</si>
  <si>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</si>
  <si>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</si>
  <si>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</si>
  <si>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</si>
  <si>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</si>
  <si>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</si>
  <si>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</si>
  <si>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</si>
  <si>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</si>
  <si>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</si>
  <si>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</si>
  <si>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</si>
  <si>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</si>
  <si>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</si>
  <si>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</si>
  <si>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</si>
  <si>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</si>
  <si>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</si>
  <si>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</si>
  <si>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</si>
  <si>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</si>
  <si>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</si>
  <si>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</si>
  <si>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</si>
  <si>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</si>
  <si>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</si>
  <si>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</si>
  <si>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</si>
  <si>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</si>
  <si>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</si>
  <si>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</si>
  <si>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</si>
  <si>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</si>
  <si>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</si>
  <si>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</si>
  <si>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</si>
  <si>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</si>
  <si>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</si>
  <si>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</si>
  <si>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</si>
  <si>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</si>
  <si>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</si>
  <si>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</si>
  <si>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</si>
  <si>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</si>
  <si>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</si>
  <si>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</si>
  <si>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</si>
  <si>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</si>
  <si>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</si>
  <si>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</si>
  <si>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</si>
  <si>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</si>
  <si>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</si>
  <si>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</si>
  <si>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</si>
  <si>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</si>
  <si>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</si>
  <si>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</si>
  <si>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</si>
  <si>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</si>
  <si>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</si>
  <si>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</si>
  <si>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</si>
  <si>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</si>
  <si>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</si>
  <si>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</si>
  <si>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</si>
  <si>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</si>
  <si>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</si>
  <si>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</si>
  <si>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</si>
  <si>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</si>
  <si>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</si>
  <si>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</si>
  <si>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</si>
  <si>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</si>
  <si>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</si>
  <si>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</si>
  <si>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</si>
  <si>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</si>
  <si>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</si>
  <si>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</si>
  <si>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</si>
  <si>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</si>
  <si>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</si>
  <si>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</si>
  <si>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</si>
  <si>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</si>
  <si>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</si>
  <si>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</si>
  <si>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</si>
  <si>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</si>
  <si>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</si>
  <si>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</si>
  <si>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</si>
  <si>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</si>
  <si>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</si>
  <si>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</si>
  <si>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</si>
  <si>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</si>
  <si>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</si>
  <si>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</si>
  <si>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</si>
  <si>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</si>
  <si>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</si>
  <si>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</si>
  <si>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</si>
  <si>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</si>
  <si>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</si>
  <si>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</si>
  <si>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</si>
  <si>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</si>
  <si>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</si>
  <si>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</si>
  <si>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</si>
  <si>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</si>
  <si>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</si>
  <si>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</si>
  <si>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</si>
  <si>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</si>
  <si>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</si>
  <si>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</si>
  <si>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</si>
  <si>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</si>
  <si>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</si>
  <si>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</si>
  <si>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</si>
  <si>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</si>
  <si>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</si>
  <si>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</si>
  <si>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</si>
  <si>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</si>
  <si>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</si>
  <si>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</si>
  <si>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</si>
  <si>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</si>
  <si>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</si>
  <si>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</si>
  <si>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</si>
  <si>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</si>
  <si>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</si>
  <si>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</si>
  <si>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</si>
  <si>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</si>
  <si>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</si>
  <si>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</si>
  <si>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</si>
  <si>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</si>
  <si>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</si>
  <si>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</si>
  <si>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</si>
  <si>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</si>
  <si>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</si>
  <si>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</si>
  <si>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</si>
  <si>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</si>
  <si>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</si>
  <si>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</si>
  <si>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</si>
  <si>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</si>
  <si>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</si>
  <si>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</si>
  <si>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</si>
  <si>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</si>
  <si>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</si>
  <si>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</si>
  <si>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</si>
  <si>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</si>
  <si>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</si>
  <si>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</si>
  <si>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</si>
  <si>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</si>
  <si>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</si>
  <si>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</si>
  <si>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</si>
  <si>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</si>
  <si>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</si>
  <si>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</si>
  <si>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</si>
  <si>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</si>
  <si>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</si>
  <si>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</si>
  <si>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</si>
  <si>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</si>
  <si>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</si>
  <si>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</si>
  <si>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</si>
  <si>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</si>
  <si>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</si>
  <si>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</si>
  <si>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</si>
  <si>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</si>
  <si>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</si>
  <si>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</si>
  <si>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</si>
  <si>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</si>
  <si>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</si>
  <si>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</si>
  <si>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</si>
  <si>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</si>
  <si>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</si>
  <si>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</si>
  <si>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</si>
  <si>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</si>
  <si>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</si>
  <si>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</si>
  <si>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</si>
  <si>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</si>
  <si>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</si>
  <si>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</si>
  <si>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</si>
  <si>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</si>
  <si>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</si>
  <si>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</si>
  <si>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</si>
  <si>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</si>
  <si>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</si>
  <si>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</si>
  <si>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</si>
  <si>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</si>
  <si>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</si>
  <si>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</si>
  <si>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</si>
  <si>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</si>
  <si>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</si>
  <si>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</si>
  <si>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</si>
  <si>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</si>
  <si>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</si>
  <si>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</si>
  <si>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</si>
  <si>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</si>
  <si>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</si>
  <si>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</si>
  <si>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</si>
  <si>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</si>
  <si>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</si>
  <si>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</si>
  <si>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</si>
  <si>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</si>
  <si>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</si>
  <si>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</si>
  <si>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</si>
  <si>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</si>
  <si>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</si>
  <si>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</si>
  <si>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</si>
  <si>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</si>
  <si>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</si>
  <si>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</si>
  <si>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</si>
  <si>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</si>
  <si>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</si>
  <si>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</si>
  <si>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</si>
  <si>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</si>
  <si>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</si>
  <si>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</si>
  <si>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</si>
  <si>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</si>
  <si>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</si>
  <si>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</si>
  <si>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</si>
  <si>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</si>
  <si>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</si>
  <si>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</si>
  <si>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</si>
  <si>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</si>
  <si>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</si>
  <si>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</si>
  <si>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</si>
  <si>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</si>
  <si>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</si>
  <si>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</si>
  <si>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</si>
  <si>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</si>
  <si>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</si>
  <si>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</si>
  <si>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</si>
  <si>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</si>
  <si>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</si>
  <si>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</si>
  <si>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</si>
  <si>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</si>
  <si>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</si>
  <si>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</si>
  <si>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</si>
  <si>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</si>
  <si>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</si>
  <si>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</si>
  <si>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</si>
  <si>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</si>
  <si>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</si>
  <si>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</si>
  <si>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</si>
  <si>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</si>
  <si>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</si>
  <si>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</si>
  <si>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</si>
  <si>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</si>
  <si>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</si>
  <si>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</si>
  <si>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</si>
  <si>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</si>
  <si>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</si>
  <si>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</si>
  <si>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</si>
  <si>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</si>
  <si>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</si>
  <si>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</si>
  <si>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</si>
  <si>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</si>
  <si>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</si>
  <si>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</si>
  <si>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</si>
  <si>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</si>
  <si>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</si>
  <si>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</si>
  <si>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</si>
  <si>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</si>
  <si>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</si>
  <si>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</si>
  <si>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</si>
  <si>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</si>
  <si>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</si>
  <si>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</si>
  <si>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</si>
  <si>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</si>
  <si>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</si>
  <si>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</si>
  <si>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</si>
  <si>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</si>
  <si>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</si>
  <si>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</si>
  <si>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</si>
  <si>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</si>
  <si>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</si>
  <si>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</si>
  <si>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</si>
  <si>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</si>
  <si>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</si>
  <si>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</si>
  <si>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</si>
  <si>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</si>
  <si>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</si>
  <si>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</si>
  <si>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</si>
  <si>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</si>
  <si>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</si>
  <si>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</si>
  <si>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</si>
  <si>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</si>
  <si>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</si>
  <si>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</si>
  <si>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</si>
  <si>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</si>
  <si>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</si>
  <si>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</si>
  <si>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</si>
  <si>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</si>
  <si>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</si>
  <si>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</si>
  <si>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</si>
  <si>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</si>
  <si>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</si>
  <si>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</si>
  <si>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</si>
  <si>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</si>
  <si>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</si>
  <si>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</si>
  <si>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</si>
  <si>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</si>
  <si>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</si>
  <si>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</si>
  <si>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</si>
  <si>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</si>
  <si>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</si>
  <si>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</si>
  <si>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</si>
  <si>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</si>
  <si>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</si>
  <si>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</si>
  <si>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</si>
  <si>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</si>
  <si>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</si>
  <si>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</si>
  <si>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</si>
  <si>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</si>
  <si>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</si>
  <si>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</si>
  <si>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</si>
  <si>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</si>
  <si>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</si>
  <si>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</si>
  <si>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</si>
  <si>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</si>
  <si>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</si>
  <si>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</si>
  <si>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</si>
  <si>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</si>
  <si>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</si>
  <si>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</si>
  <si>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</si>
  <si>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</si>
  <si>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</si>
  <si>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</si>
  <si>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</si>
  <si>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</si>
  <si>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</si>
  <si>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</si>
  <si>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</si>
  <si>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</si>
  <si>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</si>
  <si>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</si>
  <si>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</si>
  <si>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</si>
  <si>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</si>
  <si>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</si>
  <si>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</si>
  <si>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</si>
  <si>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</si>
  <si>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</si>
  <si>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</si>
  <si>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</si>
  <si>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</si>
  <si>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</si>
  <si>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</si>
  <si>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</si>
  <si>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</si>
  <si>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</si>
  <si>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</si>
  <si>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</si>
  <si>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</si>
  <si>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</si>
  <si>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</si>
  <si>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</si>
  <si>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</si>
  <si>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</si>
  <si>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</si>
  <si>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</si>
  <si>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</si>
  <si>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</si>
  <si>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</si>
  <si>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</si>
  <si>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</si>
  <si>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</si>
  <si>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</si>
  <si>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</si>
  <si>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</si>
  <si>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</si>
  <si>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</si>
  <si>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</si>
  <si>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</si>
  <si>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</si>
  <si>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</si>
  <si>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</si>
  <si>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</si>
  <si>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</si>
  <si>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</si>
  <si>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</si>
  <si>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</si>
  <si>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</si>
  <si>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</si>
  <si>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</si>
  <si>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</si>
  <si>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</si>
  <si>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</si>
  <si>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</si>
  <si>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</si>
  <si>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</si>
  <si>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</si>
  <si>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</si>
  <si>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</si>
  <si>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</si>
  <si>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</si>
  <si>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</si>
  <si>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</si>
  <si>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</si>
  <si>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</si>
  <si>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</si>
  <si>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</si>
  <si>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</si>
  <si>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</si>
  <si>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</si>
  <si>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</si>
  <si>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</si>
  <si>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</si>
  <si>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</si>
  <si>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</si>
  <si>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</si>
  <si>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</si>
  <si>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</si>
  <si>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</si>
  <si>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</si>
  <si>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</si>
  <si>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</si>
  <si>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</si>
  <si>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</si>
  <si>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</si>
  <si>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</si>
  <si>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</si>
  <si>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</si>
  <si>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</si>
  <si>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</si>
  <si>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</si>
  <si>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</si>
  <si>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</si>
  <si>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</si>
  <si>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</si>
  <si>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</si>
  <si>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</si>
  <si>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</si>
  <si>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</si>
  <si>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</si>
  <si>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</si>
  <si>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</si>
  <si>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</si>
  <si>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</si>
  <si>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</si>
  <si>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</si>
  <si>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</si>
  <si>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</si>
  <si>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</si>
  <si>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</si>
  <si>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</si>
  <si>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</si>
  <si>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</si>
  <si>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</si>
  <si>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</si>
  <si>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</si>
  <si>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</si>
  <si>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</si>
  <si>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</si>
  <si>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</si>
  <si>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</si>
  <si>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</si>
  <si>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</si>
  <si>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</si>
  <si>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</si>
  <si>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</si>
  <si>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</si>
  <si>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</si>
  <si>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</si>
  <si>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</si>
  <si>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</si>
  <si>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</si>
  <si>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</si>
  <si>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</si>
  <si>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</si>
  <si>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</si>
  <si>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</si>
  <si>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</si>
  <si>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</si>
  <si>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</si>
  <si>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</si>
  <si>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</si>
  <si>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</si>
  <si>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</si>
  <si>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</si>
  <si>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</si>
  <si>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</si>
  <si>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</si>
  <si>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</si>
  <si>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</si>
  <si>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</si>
  <si>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</si>
  <si>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</si>
  <si>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</si>
  <si>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</si>
  <si>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</si>
  <si>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</si>
  <si>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</si>
  <si>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</si>
  <si>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</si>
  <si>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</si>
  <si>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</si>
  <si>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</si>
  <si>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</si>
  <si>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</si>
  <si>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</si>
  <si>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</si>
  <si>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</si>
  <si>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</si>
  <si>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</si>
  <si>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</si>
  <si>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</si>
  <si>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</si>
  <si>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</si>
  <si>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</si>
  <si>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</si>
  <si>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</si>
  <si>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</si>
  <si>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</si>
  <si>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</si>
  <si>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</si>
  <si>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</si>
  <si>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</si>
  <si>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</si>
  <si>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</si>
  <si>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</si>
  <si>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</si>
  <si>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</si>
  <si>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</si>
  <si>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</si>
  <si>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</si>
  <si>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</si>
  <si>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</si>
  <si>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</si>
  <si>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</si>
  <si>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</si>
  <si>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</si>
  <si>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</si>
  <si>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</si>
  <si>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</si>
  <si>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</si>
  <si>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</si>
  <si>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</si>
  <si>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</si>
  <si>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</si>
  <si>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</si>
  <si>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</si>
  <si>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</si>
  <si>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</si>
  <si>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</si>
  <si>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</si>
  <si>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</si>
  <si>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</si>
  <si>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</si>
  <si>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</si>
  <si>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</si>
  <si>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</si>
  <si>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</si>
  <si>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</si>
  <si>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</si>
  <si>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</si>
  <si>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</si>
  <si>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</si>
  <si>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</si>
  <si>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</si>
  <si>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</si>
  <si>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</si>
  <si>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</si>
  <si>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</si>
  <si>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</si>
  <si>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</si>
  <si>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</si>
  <si>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</si>
  <si>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</si>
  <si>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</si>
  <si>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</si>
  <si>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</si>
  <si>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</si>
  <si>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</si>
  <si>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</si>
  <si>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</si>
  <si>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</si>
  <si>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</si>
  <si>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</si>
  <si>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</si>
  <si>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</si>
  <si>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</si>
  <si>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</si>
  <si>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</si>
  <si>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</si>
  <si>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</si>
  <si>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</si>
  <si>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</si>
  <si>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</si>
  <si>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</si>
  <si>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</si>
  <si>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</si>
  <si>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</si>
  <si>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</si>
  <si>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</si>
  <si>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</si>
  <si>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</si>
  <si>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</si>
  <si>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</si>
  <si>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</si>
  <si>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</si>
  <si>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</si>
  <si>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</si>
  <si>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</si>
  <si>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</si>
  <si>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</si>
  <si>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</si>
  <si>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</si>
  <si>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</si>
  <si>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</si>
  <si>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</si>
  <si>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</si>
  <si>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</si>
  <si>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</si>
  <si>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</si>
  <si>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</si>
  <si>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</si>
  <si>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</si>
  <si>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</si>
  <si>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</si>
  <si>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</si>
  <si>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</si>
  <si>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</si>
  <si>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</si>
  <si>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</si>
  <si>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</si>
  <si>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</si>
  <si>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</si>
  <si>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</si>
  <si>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</si>
  <si>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</si>
  <si>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</si>
  <si>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</si>
  <si>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</si>
  <si>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</si>
  <si>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</si>
  <si>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</si>
  <si>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</si>
  <si>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</si>
  <si>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</si>
  <si>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</si>
  <si>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</si>
  <si>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</si>
  <si>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</si>
  <si>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</si>
  <si>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</si>
  <si>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</si>
  <si>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</si>
  <si>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</si>
  <si>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</si>
  <si>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</si>
  <si>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</si>
  <si>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</si>
  <si>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</si>
  <si>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</si>
  <si>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</si>
  <si>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</si>
  <si>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</si>
  <si>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</si>
  <si>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</si>
  <si>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</si>
  <si>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</si>
  <si>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</si>
  <si>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</si>
  <si>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</si>
  <si>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</si>
  <si>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</si>
  <si>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</si>
  <si>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</si>
  <si>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</si>
  <si>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</si>
  <si>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</si>
  <si>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</si>
  <si>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</si>
  <si>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</si>
  <si>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</si>
  <si>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</si>
  <si>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</si>
  <si>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</si>
  <si>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</si>
  <si>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</si>
  <si>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</si>
  <si>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</si>
  <si>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</si>
  <si>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</si>
  <si>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</si>
  <si>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</si>
  <si>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</si>
  <si>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</si>
  <si>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</si>
  <si>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</si>
  <si>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</si>
  <si>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</si>
  <si>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</si>
  <si>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</si>
  <si>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</si>
  <si>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</si>
  <si>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</si>
  <si>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</si>
  <si>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</si>
  <si>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</si>
  <si>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</si>
  <si>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</si>
  <si>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</si>
  <si>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</si>
  <si>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</si>
  <si>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</si>
  <si>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</si>
  <si>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</si>
  <si>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</si>
  <si>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</si>
  <si>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</si>
  <si>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</si>
  <si>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</si>
  <si>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</si>
  <si>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</si>
  <si>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</si>
  <si>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</si>
  <si>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</si>
  <si>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</si>
  <si>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</si>
  <si>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</si>
  <si>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</si>
  <si>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</si>
  <si>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</si>
  <si>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</si>
  <si>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</si>
  <si>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</si>
  <si>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</si>
  <si>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</si>
  <si>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</si>
  <si>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</si>
  <si>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</si>
  <si>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</si>
  <si>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</si>
  <si>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</si>
  <si>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</si>
  <si>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</si>
  <si>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</si>
  <si>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</si>
  <si>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</si>
  <si>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</si>
  <si>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</si>
  <si>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</si>
  <si>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</si>
  <si>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</si>
  <si>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</si>
  <si>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</si>
  <si>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</si>
  <si>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</si>
  <si>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</si>
  <si>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</si>
  <si>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</si>
  <si>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</si>
  <si>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</si>
  <si>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</si>
  <si>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</si>
  <si>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</si>
  <si>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</si>
  <si>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</si>
  <si>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</si>
  <si>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</si>
  <si>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</si>
  <si>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</si>
  <si>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</si>
  <si>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</si>
  <si>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</si>
  <si>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</si>
  <si>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</si>
  <si>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</si>
  <si>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</si>
  <si>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</si>
  <si>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</si>
  <si>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</si>
  <si>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</si>
  <si>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</si>
  <si>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</si>
  <si>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</si>
  <si>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</si>
  <si>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</si>
  <si>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</si>
  <si>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</si>
  <si>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</si>
  <si>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</si>
  <si>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</si>
  <si>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</si>
  <si>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</si>
  <si>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</si>
  <si>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</si>
  <si>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</si>
  <si>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</si>
  <si>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</si>
  <si>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</si>
  <si>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</si>
  <si>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</si>
  <si>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</si>
  <si>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</si>
  <si>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</si>
  <si>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</si>
  <si>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</si>
  <si>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</si>
  <si>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</si>
  <si>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</si>
  <si>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</si>
  <si>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</si>
  <si>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</si>
  <si>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</si>
  <si>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</si>
  <si>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</si>
  <si>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</si>
  <si>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</si>
  <si>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</si>
  <si>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</si>
  <si>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</si>
  <si>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</si>
  <si>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</si>
  <si>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</si>
  <si>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</si>
  <si>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</si>
  <si>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</si>
  <si>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</si>
  <si>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</si>
  <si>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</si>
  <si>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</si>
  <si>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</si>
  <si>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</si>
  <si>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</si>
  <si>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</si>
  <si>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</si>
  <si>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</si>
  <si>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</si>
  <si>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</si>
  <si>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</si>
  <si>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</si>
  <si>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</si>
  <si>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</si>
  <si>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</si>
  <si>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</si>
  <si>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</si>
  <si>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</si>
  <si>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</si>
  <si>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</si>
  <si>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</si>
  <si>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</si>
  <si>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</si>
  <si>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</si>
  <si>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</si>
  <si>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</si>
  <si>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</si>
  <si>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</si>
  <si>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</si>
  <si>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</si>
  <si>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</si>
  <si>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</si>
  <si>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</si>
  <si>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</si>
  <si>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</si>
  <si>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</si>
  <si>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</si>
  <si>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</si>
  <si>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</si>
  <si>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</si>
  <si>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</si>
  <si>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</si>
  <si>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</si>
  <si>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</si>
  <si>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</si>
  <si>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</si>
  <si>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</si>
  <si>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</si>
  <si>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</si>
  <si>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</si>
  <si>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</si>
  <si>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</si>
  <si>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</si>
  <si>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</si>
  <si>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</si>
  <si>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</si>
  <si>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</si>
  <si>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</si>
  <si>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</si>
  <si>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</si>
  <si>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</si>
  <si>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</si>
  <si>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</si>
  <si>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</si>
  <si>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</si>
  <si>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</si>
  <si>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</si>
  <si>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</si>
  <si>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</si>
  <si>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</si>
  <si>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</si>
  <si>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</si>
  <si>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</si>
  <si>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</si>
  <si>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</si>
  <si>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</si>
  <si>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</si>
  <si>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</si>
  <si>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</si>
  <si>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</si>
  <si>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</si>
  <si>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</si>
  <si>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</si>
  <si>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</si>
  <si>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</si>
  <si>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</si>
  <si>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</si>
  <si>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</si>
  <si>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</si>
  <si>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</si>
  <si>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</si>
  <si>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</si>
  <si>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</si>
  <si>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</si>
  <si>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</si>
  <si>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</si>
  <si>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</si>
  <si>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</si>
  <si>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</si>
  <si>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</si>
  <si>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</si>
  <si>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</si>
  <si>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</si>
  <si>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</si>
  <si>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</si>
  <si>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</si>
  <si>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</si>
  <si>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</si>
  <si>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</si>
  <si>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</si>
  <si>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</si>
  <si>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</si>
  <si>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</si>
  <si>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</si>
  <si>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</si>
  <si>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</si>
  <si>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</si>
  <si>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</si>
  <si>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</si>
  <si>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</si>
  <si>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</si>
  <si>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</si>
  <si>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</si>
  <si>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</si>
  <si>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</si>
  <si>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</si>
  <si>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</si>
  <si>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</si>
  <si>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</si>
  <si>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</si>
  <si>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</si>
  <si>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</si>
  <si>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</si>
  <si>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</si>
  <si>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</si>
  <si>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</si>
  <si>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</si>
  <si>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</si>
  <si>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</si>
  <si>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</si>
  <si>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</si>
  <si>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</si>
  <si>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</si>
  <si>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</si>
  <si>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</si>
  <si>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</si>
  <si>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</si>
  <si>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</si>
  <si>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</si>
  <si>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</si>
  <si>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</si>
  <si>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</si>
  <si>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</si>
  <si>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</si>
  <si>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</si>
  <si>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</si>
  <si>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</si>
  <si>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</si>
  <si>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</si>
  <si>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</si>
  <si>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</si>
  <si>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</si>
  <si>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</si>
  <si>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</si>
  <si>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</si>
  <si>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</si>
  <si>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</si>
  <si>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</si>
  <si>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</si>
  <si>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</si>
  <si>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</si>
  <si>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</si>
  <si>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</si>
  <si>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</si>
  <si>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</si>
  <si>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</si>
  <si>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</si>
  <si>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</si>
  <si>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</si>
  <si>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</si>
  <si>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</si>
  <si>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</si>
  <si>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</si>
  <si>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</si>
  <si>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</si>
  <si>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</si>
  <si>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</si>
  <si>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</si>
  <si>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</si>
  <si>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</si>
  <si>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</si>
  <si>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</si>
  <si>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</si>
  <si>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</si>
  <si>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</si>
  <si>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</si>
  <si>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</si>
  <si>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</si>
  <si>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</si>
  <si>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</si>
  <si>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</si>
  <si>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</si>
  <si>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</si>
  <si>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</si>
  <si>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</si>
  <si>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</si>
  <si>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</si>
  <si>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</si>
  <si>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</si>
  <si>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</si>
  <si>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</si>
  <si>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</si>
  <si>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</si>
  <si>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</si>
  <si>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</si>
  <si>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</si>
  <si>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</si>
  <si>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</si>
  <si>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</si>
  <si>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</si>
  <si>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</si>
  <si>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</si>
  <si>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</si>
  <si>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</si>
  <si>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</si>
  <si>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</si>
  <si>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</si>
  <si>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</si>
  <si>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</si>
  <si>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</si>
  <si>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</si>
  <si>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</si>
  <si>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</si>
  <si>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</si>
  <si>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</si>
  <si>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</si>
  <si>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</si>
  <si>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</si>
  <si>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</si>
  <si>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</si>
  <si>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</si>
  <si>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</si>
  <si>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</si>
  <si>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</si>
  <si>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</si>
  <si>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</si>
  <si>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</si>
  <si>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</si>
  <si>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</si>
  <si>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</si>
  <si>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</si>
  <si>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</si>
  <si>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</si>
  <si>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</si>
  <si>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</si>
  <si>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</si>
  <si>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</si>
  <si>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</si>
  <si>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</si>
  <si>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</si>
  <si>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</si>
  <si>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</si>
  <si>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</si>
  <si>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</si>
  <si>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</si>
  <si>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</si>
  <si>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</si>
  <si>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</si>
  <si>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</si>
  <si>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</si>
  <si>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</si>
  <si>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</si>
  <si>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</si>
  <si>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</si>
  <si>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</si>
  <si>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</si>
  <si>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</si>
  <si>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</si>
  <si>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</si>
  <si>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</si>
  <si>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</si>
  <si>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</si>
  <si>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</si>
  <si>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</si>
  <si>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</si>
  <si>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</si>
  <si>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</si>
  <si>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</si>
  <si>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</si>
  <si>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</si>
  <si>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</si>
  <si>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</si>
  <si>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</si>
  <si>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</si>
  <si>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</si>
  <si>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</si>
  <si>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</si>
  <si>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</si>
  <si>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</si>
  <si>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</si>
  <si>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</si>
  <si>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</si>
  <si>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</si>
  <si>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</si>
  <si>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</si>
  <si>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</si>
  <si>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</si>
  <si>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</si>
  <si>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</si>
  <si>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</si>
  <si>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</si>
  <si>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</si>
  <si>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</si>
  <si>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</si>
  <si>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</si>
  <si>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</si>
  <si>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</si>
  <si>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</si>
  <si>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</si>
  <si>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</si>
  <si>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</si>
  <si>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</si>
  <si>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</si>
  <si>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</si>
  <si>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</si>
  <si>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</si>
  <si>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</si>
  <si>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</si>
  <si>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</si>
  <si>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</si>
  <si>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</si>
  <si>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</si>
  <si>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</si>
  <si>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</si>
  <si>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</si>
  <si>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</si>
  <si>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</si>
  <si>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</si>
  <si>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</si>
  <si>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</si>
  <si>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</si>
  <si>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</si>
  <si>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</si>
  <si>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</si>
  <si>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</si>
  <si>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</si>
  <si>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</si>
  <si>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</si>
  <si>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</si>
  <si>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</si>
  <si>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</si>
  <si>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</si>
  <si>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</si>
  <si>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</si>
  <si>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</si>
  <si>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</si>
  <si>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</si>
  <si>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</si>
  <si>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</si>
  <si>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</si>
  <si>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</si>
  <si>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</si>
  <si>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</si>
  <si>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</si>
  <si>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</si>
  <si>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</si>
  <si>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</si>
  <si>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</si>
  <si>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</si>
  <si>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</si>
  <si>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</si>
  <si>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</si>
  <si>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</si>
  <si>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</si>
  <si>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</si>
  <si>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</si>
  <si>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</si>
  <si>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</si>
  <si>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</si>
  <si>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</si>
  <si>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</si>
  <si>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</si>
  <si>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</si>
  <si>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</si>
  <si>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</si>
  <si>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</si>
  <si>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</si>
  <si>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</si>
  <si>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</si>
  <si>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</si>
  <si>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</si>
  <si>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</si>
  <si>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</si>
  <si>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</si>
  <si>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</si>
  <si>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</si>
  <si>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</si>
  <si>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</si>
  <si>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</si>
  <si>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</si>
  <si>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</si>
  <si>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</si>
  <si>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</si>
  <si>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</si>
  <si>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</si>
  <si>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</si>
  <si>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</si>
  <si>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</si>
  <si>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</si>
  <si>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</si>
  <si>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</si>
  <si>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</si>
  <si>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</si>
  <si>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</si>
  <si>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</si>
  <si>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</si>
  <si>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</si>
  <si>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</si>
  <si>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</si>
  <si>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</si>
  <si>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</si>
  <si>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</si>
  <si>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</si>
  <si>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</si>
  <si>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</si>
  <si>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</si>
  <si>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</si>
  <si>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</si>
  <si>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</si>
  <si>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</si>
  <si>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</si>
  <si>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</si>
  <si>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</si>
  <si>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</si>
  <si>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</si>
  <si>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</si>
  <si>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</si>
  <si>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</si>
  <si>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</si>
  <si>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</si>
  <si>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</si>
  <si>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</si>
  <si>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</si>
  <si>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</si>
  <si>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</si>
  <si>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</si>
  <si>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</si>
  <si>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</si>
  <si>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</si>
  <si>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</si>
  <si>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</si>
  <si>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</si>
  <si>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</si>
  <si>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</si>
  <si>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</si>
  <si>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</si>
  <si>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</si>
  <si>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</si>
  <si>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</si>
  <si>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</si>
  <si>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</si>
  <si>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</si>
  <si>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</si>
  <si>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</si>
  <si>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</si>
  <si>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</si>
  <si>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</si>
  <si>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</si>
  <si>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</si>
  <si>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</si>
  <si>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</si>
  <si>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</si>
  <si>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</si>
  <si>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</si>
  <si>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</si>
  <si>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</si>
  <si>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</si>
  <si>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</si>
  <si>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</si>
  <si>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</si>
  <si>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</si>
  <si>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</si>
  <si>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</si>
  <si>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</si>
  <si>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</si>
  <si>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</si>
  <si>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</si>
  <si>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</si>
  <si>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</si>
  <si>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</si>
  <si>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</si>
  <si>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</si>
  <si>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</si>
  <si>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</si>
  <si>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</si>
  <si>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</si>
  <si>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</si>
  <si>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</si>
  <si>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</si>
  <si>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</si>
  <si>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</si>
  <si>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</si>
  <si>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</si>
  <si>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</si>
  <si>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</si>
  <si>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</si>
  <si>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</si>
  <si>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</si>
  <si>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</si>
  <si>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</si>
  <si>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</si>
  <si>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</si>
  <si>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</si>
  <si>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</si>
  <si>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</si>
  <si>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</si>
  <si>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</si>
  <si>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</si>
  <si>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</si>
  <si>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</si>
  <si>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</si>
  <si>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</si>
  <si>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</si>
  <si>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</si>
  <si>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</si>
  <si>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</si>
  <si>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</si>
  <si>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</si>
  <si>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</si>
  <si>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</si>
  <si>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</si>
  <si>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</si>
  <si>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</si>
  <si>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</si>
  <si>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</si>
  <si>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</si>
  <si>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</si>
  <si>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</si>
  <si>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</si>
  <si>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</si>
  <si>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</si>
  <si>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</si>
  <si>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</si>
  <si>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</si>
  <si>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</si>
  <si>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</si>
  <si>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</si>
  <si>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</si>
  <si>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</si>
  <si>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</si>
  <si>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</si>
  <si>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</si>
  <si>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</si>
  <si>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</si>
  <si>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</si>
  <si>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</si>
  <si>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</si>
  <si>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</si>
  <si>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</si>
  <si>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</si>
  <si>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</si>
  <si>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</si>
  <si>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</si>
  <si>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</si>
  <si>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</si>
  <si>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</si>
  <si>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</si>
  <si>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</si>
  <si>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</si>
  <si>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</si>
  <si>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</si>
  <si>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</si>
  <si>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</si>
  <si>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</si>
  <si>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</si>
  <si>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</si>
  <si>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</si>
  <si>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</si>
  <si>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</si>
  <si>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</si>
  <si>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</si>
  <si>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</si>
  <si>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</si>
  <si>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</si>
  <si>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</si>
  <si>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</si>
  <si>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</si>
  <si>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</si>
  <si>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</si>
  <si>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</si>
  <si>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</si>
  <si>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</si>
  <si>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</si>
  <si>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</si>
  <si>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</si>
  <si>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</si>
  <si>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</si>
  <si>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</si>
  <si>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</si>
  <si>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</si>
  <si>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</si>
  <si>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</si>
  <si>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</si>
  <si>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</si>
  <si>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</si>
  <si>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</si>
  <si>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</si>
  <si>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</si>
  <si>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</si>
  <si>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</si>
  <si>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</si>
  <si>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</si>
  <si>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</si>
  <si>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</si>
  <si>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</si>
  <si>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</si>
  <si>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</si>
  <si>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</si>
  <si>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</si>
  <si>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</si>
  <si>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</si>
  <si>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</si>
  <si>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</si>
  <si>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</si>
  <si>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</si>
  <si>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</si>
  <si>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</si>
  <si>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</si>
  <si>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</si>
  <si>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</si>
  <si>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</si>
  <si>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</si>
  <si>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</si>
  <si>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</si>
  <si>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</si>
  <si>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</si>
  <si>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</si>
  <si>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</si>
  <si>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</si>
  <si>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</si>
  <si>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</si>
  <si>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</si>
  <si>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</si>
  <si>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</si>
  <si>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</si>
  <si>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</si>
  <si>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</si>
  <si>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</si>
  <si>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</si>
  <si>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</si>
  <si>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</si>
  <si>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</si>
  <si>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</si>
  <si>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</si>
  <si>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</si>
  <si>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</si>
  <si>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</si>
  <si>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</si>
  <si>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</si>
  <si>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</si>
  <si>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</si>
  <si>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</si>
  <si>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</si>
  <si>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</si>
  <si>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</si>
  <si>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</si>
  <si>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</si>
  <si>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</si>
  <si>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</si>
  <si>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</si>
  <si>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</si>
  <si>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</si>
  <si>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</si>
  <si>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</si>
  <si>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</si>
  <si>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</si>
  <si>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</si>
  <si>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</si>
  <si>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</si>
  <si>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</si>
  <si>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</si>
  <si>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</si>
  <si>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</si>
  <si>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</si>
  <si>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</si>
  <si>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</si>
  <si>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</si>
  <si>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</si>
  <si>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</si>
  <si>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</si>
  <si>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</si>
  <si>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</si>
  <si>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</si>
  <si>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</si>
  <si>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</si>
  <si>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</si>
  <si>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</si>
  <si>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</si>
  <si>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</si>
  <si>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</si>
  <si>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</si>
  <si>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</si>
  <si>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</si>
  <si>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</si>
  <si>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</si>
  <si>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</si>
  <si>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</si>
  <si>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</si>
  <si>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</si>
  <si>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</si>
  <si>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</si>
  <si>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</si>
  <si>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</si>
  <si>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</si>
  <si>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</si>
  <si>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</si>
  <si>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</si>
  <si>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</si>
  <si>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</si>
  <si>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</si>
  <si>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</si>
  <si>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</si>
  <si>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</si>
  <si>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</si>
  <si>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</si>
  <si>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</si>
  <si>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</si>
  <si>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</si>
  <si>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</si>
  <si>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</si>
  <si>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</si>
  <si>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</si>
  <si>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</si>
  <si>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</si>
  <si>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</si>
  <si>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</si>
  <si>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</si>
  <si>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</si>
  <si>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</si>
  <si>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</si>
  <si>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</si>
  <si>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</si>
  <si>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</si>
  <si>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</si>
  <si>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</si>
  <si>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</si>
  <si>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</si>
  <si>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</si>
  <si>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</si>
  <si>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</si>
  <si>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</si>
  <si>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</si>
  <si>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</si>
  <si>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</si>
  <si>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</si>
  <si>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</si>
  <si>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</si>
  <si>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</si>
  <si>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</si>
  <si>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</si>
  <si>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</si>
  <si>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</si>
  <si>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</si>
  <si>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</si>
  <si>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</si>
  <si>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</si>
  <si>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</si>
  <si>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</si>
  <si>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</si>
  <si>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</si>
  <si>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</si>
  <si>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</si>
  <si>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</si>
  <si>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</si>
  <si>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</si>
  <si>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</si>
  <si>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</si>
  <si>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</si>
  <si>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</si>
  <si>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</si>
  <si>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</si>
  <si>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</si>
  <si>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</si>
  <si>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</si>
  <si>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</si>
  <si>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</si>
  <si>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</si>
  <si>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</si>
  <si>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</si>
  <si>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</si>
  <si>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</si>
  <si>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</si>
  <si>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</si>
  <si>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</si>
  <si>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</si>
  <si>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</si>
  <si>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</si>
  <si>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</si>
  <si>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</si>
  <si>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</si>
  <si>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</si>
  <si>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</si>
  <si>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</si>
  <si>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</si>
  <si>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</si>
  <si>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</si>
  <si>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</si>
  <si>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</si>
  <si>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</si>
  <si>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</si>
  <si>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</si>
  <si>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</si>
  <si>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</si>
  <si>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</si>
  <si>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</si>
  <si>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</si>
  <si>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</si>
  <si>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</si>
  <si>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</si>
  <si>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</si>
  <si>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</si>
  <si>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</si>
  <si>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</si>
  <si>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</si>
  <si>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</si>
  <si>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</si>
  <si>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</si>
  <si>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</si>
  <si>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</si>
  <si>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</si>
  <si>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</si>
  <si>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</si>
  <si>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</si>
  <si>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</si>
  <si>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</si>
  <si>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</si>
  <si>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</si>
  <si>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</si>
  <si>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</si>
  <si>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</si>
  <si>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</si>
  <si>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</si>
  <si>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</si>
  <si>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</si>
  <si>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</si>
  <si>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</si>
  <si>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</si>
  <si>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</si>
  <si>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</si>
  <si>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</si>
  <si>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</si>
  <si>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</si>
  <si>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</si>
  <si>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</si>
  <si>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</si>
  <si>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</si>
  <si>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</si>
  <si>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</si>
  <si>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</si>
  <si>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</si>
  <si>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</si>
  <si>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</si>
  <si>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</si>
  <si>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</si>
  <si>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</si>
  <si>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</si>
  <si>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</si>
  <si>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</si>
  <si>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</si>
  <si>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</si>
  <si>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</si>
  <si>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</si>
  <si>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</si>
  <si>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</si>
  <si>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</si>
  <si>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</si>
  <si>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</si>
  <si>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</si>
  <si>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</si>
  <si>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</si>
  <si>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</si>
  <si>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</si>
  <si>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</si>
  <si>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</si>
  <si>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</si>
  <si>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</si>
  <si>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</si>
  <si>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</si>
  <si>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</si>
  <si>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</si>
  <si>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</si>
  <si>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</si>
  <si>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</si>
  <si>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</si>
  <si>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</si>
  <si>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</si>
  <si>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</si>
  <si>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</si>
  <si>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</si>
  <si>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</si>
  <si>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</si>
  <si>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</si>
  <si>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</si>
  <si>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</si>
  <si>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</si>
  <si>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</si>
  <si>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</si>
  <si>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</si>
  <si>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</si>
  <si>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</si>
  <si>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</si>
  <si>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</si>
  <si>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</si>
  <si>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</si>
  <si>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</si>
  <si>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</si>
  <si>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</si>
  <si>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</si>
  <si>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</si>
  <si>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</si>
  <si>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</si>
  <si>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</si>
  <si>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</si>
  <si>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</si>
  <si>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</si>
  <si>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</si>
  <si>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</si>
  <si>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</si>
  <si>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</si>
  <si>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</si>
  <si>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</si>
  <si>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</si>
  <si>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</si>
  <si>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</si>
  <si>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</si>
  <si>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</si>
  <si>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</si>
  <si>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</si>
  <si>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</si>
  <si>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</si>
  <si>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</si>
  <si>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</si>
  <si>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</si>
  <si>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</si>
  <si>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</si>
  <si>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</si>
  <si>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</si>
  <si>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</si>
  <si>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</si>
  <si>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</si>
  <si>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</si>
  <si>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</si>
  <si>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</si>
  <si>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</si>
  <si>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</si>
  <si>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</si>
  <si>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</si>
  <si>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</si>
  <si>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</si>
  <si>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</si>
  <si>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</si>
  <si>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</si>
  <si>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</si>
  <si>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</si>
  <si>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</si>
  <si>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</si>
  <si>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</si>
  <si>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</si>
  <si>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</si>
  <si>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</si>
  <si>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</si>
  <si>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</si>
  <si>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</si>
  <si>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</si>
  <si>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</si>
  <si>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</si>
  <si>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</si>
  <si>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</si>
  <si>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</si>
  <si>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</si>
  <si>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</si>
  <si>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</si>
  <si>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</si>
  <si>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</si>
  <si>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</si>
  <si>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</si>
  <si>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</si>
  <si>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</si>
  <si>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</si>
  <si>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</si>
  <si>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</si>
  <si>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</si>
  <si>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</si>
  <si>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</si>
  <si>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</si>
  <si>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</si>
  <si>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</si>
  <si>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</si>
  <si>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</si>
  <si>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</si>
  <si>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</si>
  <si>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</si>
  <si>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</si>
  <si>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</si>
  <si>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</si>
  <si>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</si>
  <si>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</si>
  <si>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</si>
  <si>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</si>
  <si>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</si>
  <si>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</si>
  <si>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</si>
  <si>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</si>
  <si>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</si>
  <si>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</si>
  <si>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</si>
  <si>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</si>
  <si>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</si>
  <si>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</si>
  <si>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</si>
  <si>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</si>
  <si>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</si>
  <si>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</si>
  <si>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</si>
  <si>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</si>
  <si>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</si>
  <si>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</si>
  <si>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</si>
  <si>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</si>
  <si>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</si>
  <si>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</si>
  <si>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</si>
  <si>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</si>
  <si>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</si>
  <si>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</si>
  <si>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</si>
  <si>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</si>
  <si>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</si>
  <si>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</si>
  <si>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</si>
  <si>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</si>
  <si>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</si>
  <si>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</si>
  <si>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</si>
  <si>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</si>
  <si>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</si>
  <si>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</si>
  <si>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</si>
  <si>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</si>
  <si>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</si>
  <si>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</si>
  <si>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</si>
  <si>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</si>
  <si>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</si>
  <si>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</si>
  <si>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</si>
  <si>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</si>
  <si>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</si>
  <si>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</si>
  <si>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</si>
  <si>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</si>
  <si>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</si>
  <si>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</si>
  <si>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</si>
  <si>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</si>
  <si>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</si>
  <si>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</si>
  <si>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</si>
  <si>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</si>
  <si>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</si>
  <si>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</si>
  <si>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</si>
  <si>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</si>
  <si>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</si>
  <si>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</si>
  <si>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</si>
  <si>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</si>
  <si>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</si>
  <si>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</si>
  <si>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</si>
  <si>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</si>
  <si>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</si>
  <si>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</si>
  <si>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</si>
  <si>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</si>
  <si>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</si>
  <si>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</si>
  <si>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</si>
  <si>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</si>
  <si>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</si>
  <si>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</si>
  <si>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</si>
  <si>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</si>
  <si>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</si>
  <si>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</si>
  <si>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</si>
  <si>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</si>
  <si>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</si>
  <si>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</si>
  <si>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</si>
  <si>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</si>
  <si>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</si>
  <si>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</si>
  <si>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</si>
  <si>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</si>
  <si>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</si>
  <si>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</si>
  <si>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</si>
  <si>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</si>
  <si>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</si>
  <si>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</si>
  <si>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</si>
  <si>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</si>
  <si>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</si>
  <si>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</si>
  <si>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</si>
  <si>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</si>
  <si>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</si>
  <si>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</si>
  <si>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</si>
  <si>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</si>
  <si>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</si>
  <si>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</si>
  <si>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</si>
  <si>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</si>
  <si>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</si>
  <si>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</si>
  <si>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</si>
  <si>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</si>
  <si>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</si>
  <si>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</si>
  <si>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</si>
  <si>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</si>
  <si>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</si>
  <si>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</si>
  <si>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</si>
  <si>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</si>
  <si>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</si>
  <si>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</si>
  <si>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</si>
  <si>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</si>
  <si>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</si>
  <si>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</si>
  <si>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</si>
  <si>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</si>
  <si>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</si>
  <si>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</si>
  <si>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</si>
  <si>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</si>
  <si>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</si>
  <si>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</si>
  <si>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</si>
  <si>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</si>
  <si>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</si>
  <si>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</si>
  <si>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</si>
  <si>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</si>
  <si>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</si>
  <si>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</si>
  <si>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</si>
  <si>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</si>
  <si>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</si>
  <si>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</si>
  <si>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</si>
  <si>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</si>
  <si>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</si>
  <si>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</si>
  <si>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</si>
  <si>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</si>
  <si>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</si>
  <si>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</si>
  <si>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</si>
  <si>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</si>
  <si>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</si>
  <si>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</si>
  <si>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</si>
  <si>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</si>
  <si>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</si>
  <si>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</si>
  <si>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</si>
  <si>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</si>
  <si>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</si>
  <si>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</si>
  <si>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</si>
  <si>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</si>
  <si>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</si>
  <si>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</si>
  <si>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</si>
  <si>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</si>
  <si>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</si>
  <si>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</si>
  <si>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</si>
  <si>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</si>
  <si>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</si>
  <si>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</si>
  <si>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</si>
  <si>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</si>
  <si>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</si>
  <si>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</si>
  <si>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</si>
  <si>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</si>
  <si>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</si>
  <si>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</si>
  <si>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</si>
  <si>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</si>
  <si>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</si>
  <si>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</si>
  <si>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</si>
  <si>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</si>
  <si>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</si>
  <si>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</si>
  <si>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</si>
  <si>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</si>
  <si>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</si>
  <si>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</si>
  <si>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</si>
  <si>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</si>
  <si>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</si>
  <si>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</si>
  <si>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</si>
  <si>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</si>
  <si>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</si>
  <si>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</si>
  <si>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</si>
  <si>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</si>
  <si>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</si>
  <si>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</si>
  <si>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</si>
  <si>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</si>
  <si>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</si>
  <si>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</si>
  <si>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</si>
  <si>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</si>
  <si>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</si>
  <si>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</si>
  <si>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</si>
  <si>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</si>
  <si>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</si>
  <si>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</si>
  <si>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</si>
  <si>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</si>
  <si>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</si>
  <si>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</si>
  <si>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</si>
  <si>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</si>
  <si>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</si>
  <si>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</si>
  <si>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</si>
  <si>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</si>
  <si>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</si>
  <si>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</si>
  <si>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</si>
  <si>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</si>
  <si>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</si>
  <si>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</si>
  <si>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</si>
  <si>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</si>
  <si>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</si>
  <si>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</si>
  <si>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</si>
  <si>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</si>
  <si>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</si>
  <si>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</si>
  <si>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</si>
  <si>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</si>
  <si>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</si>
  <si>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</si>
  <si>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</si>
  <si>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</si>
  <si>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</si>
  <si>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</si>
  <si>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</si>
  <si>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</si>
  <si>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</si>
  <si>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</si>
  <si>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</si>
  <si>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</si>
  <si>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</si>
  <si>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</si>
  <si>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</si>
  <si>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</si>
  <si>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</si>
  <si>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</si>
  <si>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</si>
  <si>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</si>
  <si>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</si>
  <si>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</si>
  <si>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</si>
  <si>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</si>
  <si>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</si>
  <si>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</si>
  <si>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</si>
  <si>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</si>
  <si>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</si>
  <si>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</si>
  <si>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</si>
  <si>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</si>
  <si>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</si>
  <si>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</si>
  <si>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</si>
  <si>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</si>
  <si>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</si>
  <si>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</si>
  <si>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</si>
  <si>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</si>
  <si>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</si>
  <si>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</si>
  <si>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</si>
  <si>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</si>
  <si>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</si>
  <si>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</si>
  <si>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</si>
  <si>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</si>
  <si>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</si>
  <si>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</si>
  <si>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</si>
  <si>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</si>
  <si>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</si>
  <si>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</si>
  <si>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</si>
  <si>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</si>
  <si>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</si>
  <si>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</si>
  <si>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</si>
  <si>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</si>
  <si>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</si>
  <si>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</si>
  <si>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</si>
  <si>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</si>
  <si>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</si>
  <si>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</si>
  <si>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</si>
  <si>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</si>
  <si>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</si>
  <si>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</si>
  <si>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</si>
  <si>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</si>
  <si>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</si>
  <si>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</si>
  <si>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</si>
  <si>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</si>
  <si>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</si>
  <si>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</si>
  <si>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</si>
  <si>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</si>
  <si>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</si>
  <si>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</si>
  <si>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</si>
  <si>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</si>
  <si>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</si>
  <si>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</si>
  <si>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</si>
  <si>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</si>
  <si>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</si>
  <si>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</si>
  <si>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</si>
  <si>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</si>
  <si>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</si>
  <si>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</si>
  <si>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</si>
  <si>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</si>
  <si>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</si>
  <si>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</si>
  <si>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</si>
  <si>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</si>
  <si>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</si>
  <si>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</si>
  <si>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</si>
  <si>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</si>
  <si>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</si>
  <si>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</si>
  <si>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</si>
  <si>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</si>
  <si>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</si>
  <si>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</si>
  <si>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</si>
  <si>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</si>
  <si>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</si>
  <si>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</si>
  <si>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</si>
  <si>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</si>
  <si>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</si>
  <si>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</si>
  <si>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</si>
  <si>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</si>
  <si>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</si>
  <si>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</si>
  <si>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</si>
  <si>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</si>
  <si>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</si>
  <si>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</si>
  <si>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</si>
  <si>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</si>
  <si>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</si>
  <si>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</si>
  <si>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</si>
  <si>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</si>
  <si>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</si>
  <si>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</si>
  <si>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</si>
  <si>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</si>
  <si>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</si>
  <si>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</si>
  <si>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</si>
  <si>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</si>
  <si>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</si>
  <si>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</si>
  <si>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</si>
  <si>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</si>
  <si>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</si>
  <si>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</si>
  <si>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</si>
  <si>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</si>
  <si>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</si>
  <si>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</si>
  <si>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</si>
  <si>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</si>
  <si>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</si>
  <si>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</si>
  <si>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</si>
  <si>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</si>
  <si>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</si>
  <si>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</si>
  <si>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</si>
  <si>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</si>
  <si>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</si>
  <si>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</si>
  <si>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</si>
  <si>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</si>
  <si>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</si>
  <si>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</si>
  <si>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</si>
  <si>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</si>
  <si>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</si>
  <si>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</si>
  <si>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</si>
  <si>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</si>
  <si>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</si>
  <si>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</si>
  <si>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</si>
  <si>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</si>
  <si>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</si>
  <si>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</si>
  <si>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</si>
  <si>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</si>
  <si>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</si>
  <si>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</si>
  <si>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</si>
  <si>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</si>
  <si>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</si>
  <si>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</si>
  <si>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</si>
  <si>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</si>
  <si>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</si>
  <si>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</si>
  <si>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</si>
  <si>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</si>
  <si>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</si>
  <si>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</si>
  <si>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</si>
  <si>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</si>
  <si>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</si>
  <si>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</si>
  <si>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</si>
  <si>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</si>
  <si>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</si>
  <si>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</si>
  <si>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</si>
  <si>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</si>
  <si>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</si>
  <si>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</si>
  <si>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</si>
  <si>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</si>
  <si>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</si>
  <si>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</si>
  <si>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</si>
  <si>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</si>
  <si>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</si>
  <si>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</si>
  <si>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</si>
  <si>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</si>
  <si>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</si>
  <si>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</si>
  <si>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</si>
  <si>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</si>
  <si>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</si>
  <si>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</si>
  <si>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</si>
  <si>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</si>
  <si>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</si>
  <si>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</si>
  <si>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</si>
  <si>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</si>
  <si>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</si>
  <si>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</si>
  <si>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</si>
  <si>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</si>
  <si>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</si>
  <si>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</si>
  <si>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</si>
  <si>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</si>
  <si>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</si>
  <si>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</si>
  <si>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</si>
  <si>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</si>
  <si>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</si>
  <si>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</si>
  <si>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</si>
  <si>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</si>
  <si>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</si>
  <si>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</si>
  <si>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</si>
  <si>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</si>
  <si>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</si>
  <si>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</si>
  <si>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</si>
  <si>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</si>
  <si>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</si>
  <si>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</si>
  <si>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</si>
  <si>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</si>
  <si>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</si>
  <si>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</si>
  <si>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</si>
  <si>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</si>
  <si>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</si>
  <si>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</si>
  <si>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</si>
  <si>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</si>
  <si>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</si>
  <si>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</si>
  <si>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</si>
  <si>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</si>
  <si>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</si>
  <si>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</si>
  <si>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</si>
  <si>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</si>
  <si>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</si>
  <si>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</si>
  <si>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</si>
  <si>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</si>
  <si>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</si>
  <si>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</si>
  <si>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</si>
  <si>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</si>
  <si>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</si>
  <si>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</si>
  <si>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</si>
  <si>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</si>
  <si>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</si>
  <si>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</si>
  <si>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</si>
  <si>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</si>
  <si>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</si>
  <si>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</si>
  <si>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</si>
  <si>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</si>
  <si>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</si>
  <si>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</si>
  <si>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</si>
  <si>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</si>
  <si>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</si>
  <si>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</si>
  <si>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</si>
  <si>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</si>
  <si>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</si>
  <si>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</si>
  <si>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</si>
  <si>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</si>
  <si>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</si>
  <si>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</si>
  <si>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</si>
  <si>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</si>
  <si>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</si>
  <si>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</si>
  <si>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</si>
  <si>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</si>
  <si>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</si>
  <si>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</si>
  <si>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</si>
  <si>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</si>
  <si>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</si>
  <si>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</si>
  <si>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</si>
  <si>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</si>
  <si>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</si>
  <si>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</si>
  <si>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</si>
  <si>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</si>
  <si>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</si>
  <si>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</si>
  <si>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</si>
  <si>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</si>
  <si>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</si>
  <si>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</si>
  <si>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</si>
  <si>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</si>
  <si>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</si>
  <si>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</si>
  <si>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</si>
  <si>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</si>
  <si>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</si>
  <si>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</si>
  <si>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</si>
  <si>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</si>
  <si>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</si>
  <si>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</si>
  <si>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</si>
  <si>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</si>
  <si>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</si>
  <si>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</si>
  <si>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</si>
  <si>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</si>
  <si>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</si>
  <si>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</si>
  <si>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</si>
  <si>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</si>
  <si>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</si>
  <si>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</si>
  <si>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</si>
  <si>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</si>
  <si>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</si>
  <si>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</si>
  <si>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</si>
  <si>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</si>
  <si>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</si>
  <si>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</si>
  <si>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</si>
  <si>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</si>
  <si>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</si>
  <si>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</si>
  <si>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</si>
  <si>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</si>
  <si>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</si>
  <si>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</si>
  <si>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</si>
  <si>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</si>
  <si>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</si>
  <si>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</si>
  <si>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</si>
  <si>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</si>
  <si>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</si>
  <si>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</si>
  <si>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</si>
  <si>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</si>
  <si>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</si>
  <si>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</si>
  <si>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</si>
  <si>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</si>
  <si>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</si>
  <si>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</si>
  <si>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</si>
  <si>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</si>
  <si>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</si>
  <si>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</si>
  <si>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</si>
  <si>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</si>
  <si>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</si>
  <si>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</si>
  <si>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</si>
  <si>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</si>
  <si>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</si>
  <si>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</si>
  <si>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</si>
  <si>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</si>
  <si>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</si>
  <si>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</si>
  <si>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</si>
  <si>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</si>
  <si>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</si>
  <si>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</si>
  <si>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</si>
  <si>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</si>
  <si>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</si>
  <si>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</si>
  <si>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</si>
  <si>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</si>
  <si>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</si>
  <si>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</si>
  <si>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</si>
  <si>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</si>
  <si>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</si>
  <si>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</si>
  <si>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</si>
  <si>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</si>
  <si>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</si>
  <si>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</si>
  <si>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</si>
  <si>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</si>
  <si>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</si>
  <si>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</si>
  <si>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</si>
  <si>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</si>
  <si>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</si>
  <si>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</si>
  <si>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</si>
  <si>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</si>
  <si>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</si>
  <si>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</si>
  <si>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</si>
  <si>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</si>
  <si>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</si>
  <si>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</si>
  <si>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</si>
  <si>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</si>
  <si>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</si>
  <si>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</si>
  <si>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</si>
  <si>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</si>
  <si>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</si>
  <si>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</si>
  <si>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</si>
  <si>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</si>
  <si>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</si>
  <si>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</si>
  <si>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</si>
  <si>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</si>
  <si>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</si>
  <si>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</si>
  <si>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</si>
  <si>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</si>
  <si>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</si>
  <si>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</si>
  <si>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</si>
  <si>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</si>
  <si>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</si>
  <si>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</si>
  <si>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</si>
  <si>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</si>
  <si>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</si>
  <si>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</si>
  <si>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</si>
  <si>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</si>
  <si>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</si>
  <si>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</si>
  <si>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</si>
  <si>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</si>
  <si>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</si>
  <si>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</si>
  <si>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</si>
  <si>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</si>
  <si>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</si>
  <si>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</si>
  <si>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</si>
  <si>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</si>
  <si>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</si>
  <si>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</si>
  <si>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</si>
  <si>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</si>
  <si>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</si>
  <si>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</si>
  <si>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</si>
  <si>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</si>
  <si>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</si>
  <si>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</si>
  <si>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</si>
  <si>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</si>
  <si>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</si>
  <si>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</si>
  <si>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</si>
  <si>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</si>
  <si>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</si>
  <si>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</si>
  <si>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</si>
  <si>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</si>
  <si>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</si>
  <si>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</si>
  <si>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</si>
  <si>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</si>
  <si>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</si>
  <si>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</si>
  <si>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</si>
  <si>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</si>
  <si>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</si>
  <si>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</si>
  <si>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</si>
  <si>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</si>
  <si>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</si>
  <si>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</si>
  <si>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</si>
  <si>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</si>
  <si>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</si>
  <si>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</si>
  <si>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</si>
  <si>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</si>
  <si>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</si>
  <si>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</si>
  <si>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</si>
  <si>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</si>
  <si>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</si>
  <si>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</si>
  <si>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</si>
  <si>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</si>
  <si>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</si>
  <si>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</si>
  <si>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</si>
  <si>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</si>
  <si>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</si>
  <si>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</si>
  <si>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</si>
  <si>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</si>
  <si>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</si>
  <si>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</si>
  <si>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</si>
  <si>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</si>
  <si>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</si>
  <si>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</si>
  <si>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</si>
  <si>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</si>
  <si>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</si>
  <si>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</si>
  <si>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</si>
  <si>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</si>
  <si>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</si>
  <si>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</si>
  <si>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</si>
  <si>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</si>
  <si>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</si>
  <si>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</si>
  <si>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</si>
  <si>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</si>
  <si>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</si>
  <si>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</si>
  <si>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</si>
  <si>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</si>
  <si>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</si>
  <si>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</si>
  <si>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</si>
  <si>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</si>
  <si>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</si>
  <si>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</si>
  <si>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</si>
  <si>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</si>
  <si>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</si>
  <si>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</si>
  <si>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</si>
  <si>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</si>
  <si>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</si>
  <si>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</si>
  <si>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</si>
  <si>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</si>
  <si>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</si>
  <si>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</si>
  <si>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</si>
  <si>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</si>
  <si>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</si>
  <si>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</si>
  <si>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</si>
  <si>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</si>
  <si>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</si>
  <si>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</si>
  <si>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</si>
  <si>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</si>
  <si>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</si>
  <si>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</si>
  <si>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</si>
  <si>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</si>
  <si>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</si>
  <si>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</si>
  <si>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</si>
  <si>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</si>
  <si>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</si>
  <si>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</si>
  <si>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</si>
  <si>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</si>
  <si>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</si>
  <si>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</si>
  <si>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</si>
  <si>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</si>
  <si>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</si>
  <si>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</si>
  <si>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</si>
  <si>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</si>
  <si>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</si>
  <si>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</si>
  <si>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</si>
  <si>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</si>
  <si>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</si>
  <si>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</si>
  <si>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</si>
  <si>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</si>
  <si>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</si>
  <si>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</si>
  <si>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</si>
  <si>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</si>
  <si>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</si>
  <si>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</si>
  <si>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</si>
  <si>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</si>
  <si>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</si>
  <si>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</si>
  <si>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</si>
  <si>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</si>
  <si>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</si>
  <si>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</si>
  <si>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</si>
  <si>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</si>
  <si>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</si>
  <si>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</si>
  <si>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</si>
  <si>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</si>
  <si>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</si>
  <si>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</si>
  <si>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</si>
  <si>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</si>
  <si>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</si>
  <si>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</si>
  <si>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</si>
  <si>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</si>
  <si>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</si>
  <si>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</si>
  <si>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</si>
  <si>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</si>
  <si>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</si>
  <si>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</si>
  <si>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</si>
  <si>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</si>
  <si>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</si>
  <si>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</si>
  <si>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</si>
  <si>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</si>
  <si>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</si>
  <si>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</si>
  <si>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</si>
  <si>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</si>
  <si>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</si>
  <si>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</si>
  <si>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</si>
  <si>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</si>
  <si>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</si>
  <si>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</si>
  <si>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</si>
  <si>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</si>
  <si>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</si>
  <si>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</si>
  <si>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</si>
  <si>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</si>
  <si>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</si>
  <si>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</si>
  <si>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</si>
  <si>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</si>
  <si>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</si>
  <si>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</si>
  <si>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</si>
  <si>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</si>
  <si>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</si>
  <si>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</si>
  <si>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</si>
  <si>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</si>
  <si>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</si>
  <si>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</si>
  <si>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</si>
  <si>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</si>
  <si>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</si>
  <si>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</si>
  <si>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</si>
  <si>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</si>
  <si>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</si>
  <si>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</si>
  <si>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</si>
  <si>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</si>
  <si>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</si>
  <si>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</si>
  <si>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</si>
  <si>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</si>
  <si>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</si>
  <si>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</si>
  <si>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</si>
  <si>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</si>
  <si>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</si>
  <si>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</si>
  <si>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</si>
  <si>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</si>
  <si>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</si>
  <si>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</si>
  <si>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</si>
  <si>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</si>
  <si>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</si>
  <si>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</si>
  <si>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</si>
  <si>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</si>
  <si>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</si>
  <si>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</si>
  <si>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</si>
  <si>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</si>
  <si>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</si>
  <si>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</si>
  <si>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</si>
  <si>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</si>
  <si>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</si>
  <si>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</si>
  <si>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</si>
  <si>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</si>
  <si>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</si>
  <si>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</si>
  <si>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</si>
  <si>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</si>
  <si>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</si>
  <si>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</si>
  <si>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</si>
  <si>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</si>
  <si>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</si>
  <si>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</si>
  <si>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</si>
  <si>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</si>
  <si>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</si>
  <si>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</si>
  <si>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</si>
  <si>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</si>
  <si>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</si>
  <si>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</si>
  <si>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</si>
  <si>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</si>
  <si>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</si>
  <si>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</si>
  <si>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</si>
  <si>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</si>
  <si>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</si>
  <si>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</si>
  <si>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</si>
  <si>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</si>
  <si>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</si>
  <si>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</si>
  <si>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</si>
  <si>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</si>
  <si>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</si>
  <si>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</si>
  <si>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</si>
  <si>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</si>
  <si>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</si>
  <si>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</si>
  <si>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</si>
  <si>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</si>
  <si>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</si>
  <si>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</si>
  <si>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</si>
  <si>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</si>
  <si>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</si>
  <si>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</si>
  <si>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</si>
  <si>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</si>
  <si>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</si>
  <si>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</si>
  <si>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</si>
  <si>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</si>
  <si>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</si>
  <si>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</si>
  <si>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</si>
  <si>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</si>
  <si>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</si>
  <si>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</si>
  <si>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</si>
  <si>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</si>
  <si>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</si>
  <si>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</si>
  <si>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</si>
  <si>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</si>
  <si>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</si>
  <si>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</si>
  <si>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</si>
  <si>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</si>
  <si>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</si>
  <si>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</si>
  <si>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</si>
  <si>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</si>
  <si>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</si>
  <si>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</si>
  <si>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</si>
  <si>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</si>
  <si>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</si>
  <si>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</si>
  <si>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</si>
  <si>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</si>
  <si>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</si>
  <si>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</si>
  <si>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</si>
  <si>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</si>
  <si>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</si>
  <si>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</si>
  <si>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</si>
  <si>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</si>
  <si>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</si>
  <si>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</si>
  <si>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</si>
  <si>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</si>
  <si>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</si>
  <si>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</si>
  <si>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</si>
  <si>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</si>
  <si>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</si>
  <si>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</si>
  <si>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</si>
  <si>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</si>
  <si>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</si>
  <si>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</si>
  <si>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</si>
  <si>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</si>
  <si>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</si>
  <si>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</si>
  <si>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</si>
  <si>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</si>
  <si>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</si>
  <si>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</si>
  <si>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</si>
  <si>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</si>
  <si>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</si>
  <si>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</si>
  <si>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</si>
  <si>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</si>
  <si>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</si>
  <si>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</si>
  <si>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</si>
  <si>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</si>
  <si>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</si>
  <si>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</si>
  <si>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</si>
  <si>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</si>
  <si>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</si>
  <si>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</si>
  <si>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</si>
  <si>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</si>
  <si>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</si>
  <si>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</si>
  <si>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</si>
  <si>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</si>
  <si>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</si>
  <si>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</si>
  <si>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</si>
  <si>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</si>
  <si>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</si>
  <si>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</si>
  <si>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</si>
  <si>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</si>
  <si>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</si>
  <si>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</si>
  <si>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</si>
  <si>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</si>
  <si>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</si>
  <si>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</si>
  <si>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</si>
  <si>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</si>
  <si>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</si>
  <si>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</si>
  <si>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</si>
  <si>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</si>
  <si>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</si>
  <si>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</si>
  <si>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</si>
  <si>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</si>
  <si>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</si>
  <si>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</si>
  <si>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</si>
  <si>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</si>
  <si>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</si>
  <si>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</si>
  <si>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</si>
  <si>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</si>
  <si>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</si>
  <si>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</si>
  <si>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</si>
  <si>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</si>
  <si>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</si>
  <si>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</si>
  <si>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</si>
  <si>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</si>
  <si>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</si>
  <si>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</si>
  <si>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</si>
  <si>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</si>
  <si>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</si>
  <si>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</si>
  <si>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</si>
  <si>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</si>
  <si>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</si>
  <si>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</si>
  <si>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</si>
  <si>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</si>
  <si>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</si>
  <si>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</si>
  <si>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</si>
  <si>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</si>
  <si>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</si>
  <si>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</si>
  <si>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</si>
  <si>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</si>
  <si>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</si>
  <si>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</si>
  <si>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</si>
  <si>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</si>
  <si>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</si>
  <si>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</si>
  <si>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</si>
  <si>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</si>
  <si>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</si>
  <si>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</si>
  <si>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</si>
  <si>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</si>
  <si>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</si>
  <si>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</si>
  <si>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</si>
  <si>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</si>
  <si>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</si>
  <si>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</si>
  <si>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</si>
  <si>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</si>
  <si>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</si>
  <si>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</si>
  <si>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</si>
  <si>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</si>
  <si>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</si>
  <si>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</si>
  <si>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</si>
  <si>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</si>
  <si>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</si>
  <si>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</si>
  <si>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</si>
  <si>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</si>
  <si>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</si>
  <si>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</si>
  <si>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</si>
  <si>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</si>
  <si>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</si>
  <si>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</si>
  <si>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</si>
  <si>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</si>
  <si>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</si>
  <si>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</si>
  <si>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</si>
  <si>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</si>
  <si>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</si>
  <si>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</si>
  <si>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</si>
  <si>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</si>
  <si>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</si>
  <si>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</si>
  <si>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</si>
  <si>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</si>
  <si>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</si>
  <si>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</si>
  <si>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</si>
  <si>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</si>
  <si>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</si>
  <si>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</si>
  <si>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</si>
  <si>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</si>
  <si>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</si>
  <si>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</si>
  <si>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</si>
  <si>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</si>
  <si>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</si>
  <si>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</si>
  <si>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</si>
  <si>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</si>
  <si>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</si>
  <si>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</si>
  <si>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</si>
  <si>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</si>
  <si>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</si>
  <si>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</si>
  <si>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</si>
  <si>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</si>
  <si>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</si>
  <si>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</si>
  <si>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</si>
  <si>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</si>
  <si>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</si>
  <si>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</si>
  <si>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</si>
  <si>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</si>
  <si>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</si>
  <si>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</si>
  <si>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</si>
  <si>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</si>
  <si>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</si>
  <si>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</si>
  <si>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</si>
  <si>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</si>
  <si>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</si>
  <si>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</si>
  <si>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</si>
  <si>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</si>
  <si>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</si>
  <si>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</si>
  <si>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</si>
  <si>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</si>
  <si>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</si>
  <si>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</si>
  <si>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</si>
  <si>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</si>
  <si>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</si>
  <si>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</si>
  <si>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</si>
  <si>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</si>
  <si>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</si>
  <si>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</si>
  <si>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</si>
  <si>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</si>
  <si>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</si>
  <si>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</si>
  <si>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</si>
  <si>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</si>
  <si>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</si>
  <si>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</si>
  <si>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</si>
  <si>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</si>
  <si>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</si>
  <si>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</si>
  <si>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</si>
  <si>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</si>
  <si>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</si>
  <si>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</si>
  <si>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</si>
  <si>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</si>
  <si>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</si>
  <si>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</si>
  <si>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</si>
  <si>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</si>
  <si>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</si>
  <si>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</si>
  <si>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</si>
  <si>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</si>
  <si>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</si>
  <si>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</si>
  <si>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</si>
  <si>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</si>
  <si>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</si>
  <si>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</si>
  <si>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</si>
  <si>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</si>
  <si>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</si>
  <si>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</si>
  <si>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</si>
  <si>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</si>
  <si>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</si>
  <si>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</si>
  <si>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</si>
  <si>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</si>
  <si>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</si>
  <si>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</si>
  <si>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</si>
  <si>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</si>
  <si>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</si>
  <si>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</si>
  <si>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</si>
  <si>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</si>
  <si>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</si>
  <si>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</si>
  <si>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</si>
  <si>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</si>
  <si>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</si>
  <si>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</si>
  <si>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</si>
  <si>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</si>
  <si>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</si>
  <si>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</si>
  <si>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</si>
  <si>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</si>
  <si>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</si>
  <si>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</si>
  <si>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</si>
  <si>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</si>
  <si>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</si>
  <si>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</si>
  <si>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</si>
  <si>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</si>
  <si>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</si>
  <si>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</si>
  <si>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</si>
  <si>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</si>
  <si>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</si>
  <si>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</si>
  <si>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</si>
  <si>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</si>
  <si>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</si>
  <si>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</si>
  <si>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</si>
  <si>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</si>
  <si>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</si>
  <si>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</si>
  <si>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</si>
  <si>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</si>
  <si>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</si>
  <si>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</si>
  <si>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</si>
  <si>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</si>
  <si>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</si>
  <si>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</si>
  <si>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</si>
  <si>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</si>
  <si>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</si>
  <si>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</si>
  <si>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</si>
  <si>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</si>
  <si>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</si>
  <si>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</si>
  <si>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</si>
  <si>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</si>
  <si>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</si>
  <si>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</si>
  <si>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</si>
  <si>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</si>
  <si>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</si>
  <si>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</si>
  <si>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</si>
  <si>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</si>
  <si>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</si>
  <si>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</si>
  <si>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</si>
  <si>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</si>
  <si>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</si>
  <si>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</si>
  <si>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</si>
  <si>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</si>
  <si>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</si>
  <si>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</si>
  <si>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</si>
  <si>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</si>
  <si>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</si>
  <si>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</si>
  <si>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</si>
  <si>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</si>
  <si>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</si>
  <si>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</si>
  <si>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</si>
  <si>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</si>
  <si>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</si>
  <si>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</si>
  <si>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</si>
  <si>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</si>
  <si>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</si>
  <si>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</si>
  <si>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</si>
  <si>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</si>
  <si>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</si>
  <si>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</si>
  <si>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</si>
  <si>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</si>
  <si>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</si>
  <si>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</si>
  <si>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</si>
  <si>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</si>
  <si>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</si>
  <si>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</si>
  <si>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</si>
  <si>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</si>
  <si>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</si>
  <si>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</si>
  <si>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</si>
  <si>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</si>
  <si>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</si>
  <si>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</si>
  <si>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</si>
  <si>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</si>
  <si>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</si>
  <si>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</si>
  <si>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</si>
  <si>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</si>
  <si>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</si>
  <si>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</si>
  <si>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</si>
  <si>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</si>
  <si>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</si>
  <si>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</si>
  <si>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</si>
  <si>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</si>
  <si>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</si>
  <si>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</si>
  <si>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</si>
  <si>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</si>
  <si>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</si>
  <si>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</si>
  <si>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</si>
  <si>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</si>
  <si>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</si>
  <si>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</si>
  <si>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</si>
  <si>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</si>
  <si>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</si>
  <si>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</si>
  <si>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</si>
  <si>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</si>
  <si>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</si>
  <si>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</si>
  <si>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</si>
  <si>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</si>
  <si>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</si>
  <si>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</si>
  <si>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</si>
  <si>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</si>
  <si>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</si>
  <si>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</si>
  <si>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</si>
  <si>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</si>
  <si>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</si>
  <si>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</si>
  <si>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</si>
  <si>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</si>
  <si>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</si>
  <si>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</si>
  <si>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</si>
  <si>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</si>
  <si>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</si>
  <si>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</si>
  <si>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</si>
  <si>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</si>
  <si>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</si>
  <si>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</si>
  <si>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</si>
  <si>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</si>
  <si>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</si>
  <si>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</si>
  <si>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</si>
  <si>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</si>
  <si>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</si>
  <si>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</si>
  <si>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</si>
  <si>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</si>
  <si>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</si>
  <si>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</si>
  <si>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</si>
  <si>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</si>
  <si>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</si>
  <si>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</si>
  <si>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</si>
  <si>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</si>
  <si>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</si>
  <si>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</si>
  <si>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</si>
  <si>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</si>
  <si>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</si>
  <si>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</si>
  <si>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</si>
  <si>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</si>
  <si>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</si>
  <si>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</si>
  <si>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</si>
  <si>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</si>
  <si>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</si>
  <si>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</si>
  <si>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</si>
  <si>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</si>
  <si>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</si>
  <si>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</si>
  <si>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</si>
  <si>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</si>
  <si>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</si>
  <si>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</si>
  <si>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</si>
  <si>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</si>
  <si>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</si>
  <si>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</si>
  <si>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</si>
  <si>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</si>
  <si>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</si>
  <si>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</si>
  <si>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</si>
  <si>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</si>
  <si>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</si>
  <si>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</si>
  <si>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</si>
  <si>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</si>
  <si>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</si>
  <si>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</si>
  <si>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</si>
  <si>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</si>
  <si>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</si>
  <si>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</si>
  <si>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</si>
  <si>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</si>
  <si>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</si>
  <si>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</si>
  <si>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</si>
  <si>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</si>
  <si>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</si>
  <si>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</si>
  <si>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</si>
  <si>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</si>
  <si>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</si>
  <si>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</si>
  <si>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</si>
  <si>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</si>
  <si>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</si>
  <si>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</si>
  <si>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</si>
  <si>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</si>
  <si>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</si>
  <si>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</si>
  <si>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</si>
  <si>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</si>
  <si>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</si>
  <si>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</si>
  <si>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</si>
  <si>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</si>
  <si>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</si>
  <si>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</si>
  <si>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</si>
  <si>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</si>
  <si>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</si>
  <si>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</si>
  <si>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</si>
  <si>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</si>
  <si>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</si>
  <si>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</si>
  <si>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</si>
  <si>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</si>
  <si>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</si>
  <si>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</si>
  <si>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</si>
  <si>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</si>
  <si>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</si>
  <si>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</si>
  <si>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</si>
  <si>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</si>
  <si>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</si>
  <si>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</si>
  <si>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</si>
  <si>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</si>
  <si>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</si>
  <si>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</si>
  <si>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</si>
  <si>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</si>
  <si>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</si>
  <si>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</si>
  <si>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</si>
  <si>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</si>
  <si>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</si>
  <si>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</si>
  <si>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</si>
  <si>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</si>
  <si>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</si>
  <si>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</si>
  <si>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</si>
  <si>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</si>
  <si>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</si>
  <si>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</si>
  <si>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</si>
  <si>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</si>
  <si>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</si>
  <si>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</si>
  <si>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</si>
  <si>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</si>
  <si>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</si>
  <si>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</si>
  <si>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</si>
  <si>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</si>
  <si>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</si>
  <si>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</si>
  <si>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</si>
  <si>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</si>
  <si>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</si>
  <si>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</si>
  <si>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</si>
  <si>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</si>
  <si>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</si>
  <si>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</si>
  <si>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</si>
  <si>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</si>
  <si>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</si>
  <si>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</si>
  <si>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</si>
  <si>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</si>
  <si>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</si>
  <si>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</si>
  <si>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</si>
  <si>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</si>
  <si>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</si>
  <si>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</si>
  <si>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</si>
  <si>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</si>
  <si>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</si>
  <si>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</si>
  <si>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</si>
  <si>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</si>
  <si>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</si>
  <si>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</si>
  <si>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</si>
  <si>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</si>
  <si>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</si>
  <si>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</si>
  <si>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</si>
  <si>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</si>
  <si>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</si>
  <si>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</si>
  <si>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</si>
  <si>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</si>
  <si>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</si>
  <si>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</si>
  <si>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</si>
  <si>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</si>
  <si>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</si>
  <si>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</si>
  <si>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</si>
  <si>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</si>
  <si>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</si>
  <si>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</si>
  <si>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</si>
  <si>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</si>
  <si>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</si>
  <si>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</si>
  <si>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</si>
  <si>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</si>
  <si>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</si>
  <si>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</si>
  <si>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</si>
  <si>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</si>
  <si>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</si>
  <si>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</si>
  <si>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</si>
  <si>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</si>
  <si>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</si>
  <si>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</si>
  <si>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</si>
  <si>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</si>
  <si>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</si>
  <si>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</si>
  <si>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</si>
  <si>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</si>
  <si>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</si>
  <si>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</si>
  <si>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</si>
  <si>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</si>
  <si>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</si>
  <si>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</si>
  <si>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</si>
  <si>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</si>
  <si>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</si>
  <si>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</si>
  <si>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</si>
  <si>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</si>
  <si>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</si>
  <si>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</si>
  <si>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</si>
  <si>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</si>
  <si>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</si>
  <si>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</si>
  <si>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</si>
  <si>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</si>
  <si>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</si>
  <si>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</si>
  <si>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</si>
  <si>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</si>
  <si>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</si>
  <si>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</si>
  <si>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</si>
  <si>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</si>
  <si>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</si>
  <si>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</si>
  <si>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</si>
  <si>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</si>
  <si>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</si>
  <si>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</si>
  <si>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</si>
  <si>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</si>
  <si>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</si>
  <si>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</si>
  <si>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</si>
  <si>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</si>
  <si>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</si>
  <si>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</si>
  <si>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</si>
  <si>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</si>
  <si>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</si>
  <si>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</si>
  <si>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</si>
  <si>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</si>
  <si>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</si>
  <si>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</si>
  <si>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</si>
  <si>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</si>
  <si>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</si>
  <si>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</si>
  <si>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</si>
  <si>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</si>
  <si>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</si>
  <si>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</si>
  <si>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</si>
  <si>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</si>
  <si>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</si>
  <si>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</si>
  <si>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</si>
  <si>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</si>
  <si>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</si>
  <si>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</si>
  <si>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</si>
  <si>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</si>
  <si>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</si>
  <si>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</si>
  <si>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</si>
  <si>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</si>
  <si>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</si>
  <si>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</si>
  <si>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</si>
  <si>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</si>
  <si>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</si>
  <si>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</si>
  <si>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</si>
  <si>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</si>
  <si>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</si>
  <si>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</si>
  <si>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</si>
  <si>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</si>
  <si>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</si>
  <si>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</si>
  <si>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</si>
  <si>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</si>
  <si>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</si>
  <si>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</si>
  <si>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</si>
  <si>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</si>
  <si>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</si>
  <si>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</si>
  <si>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</si>
  <si>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</si>
  <si>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</si>
  <si>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</si>
  <si>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</si>
  <si>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</si>
  <si>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</si>
  <si>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</si>
  <si>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</si>
  <si>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</si>
  <si>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</si>
  <si>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</si>
  <si>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</si>
  <si>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</si>
  <si>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</si>
  <si>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</si>
  <si>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</si>
  <si>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</si>
  <si>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</si>
  <si>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</si>
  <si>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</si>
  <si>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</si>
  <si>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</si>
  <si>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</si>
  <si>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</si>
  <si>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</si>
  <si>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</si>
  <si>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</si>
  <si>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</si>
  <si>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</si>
  <si>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</si>
  <si>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</si>
  <si>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</si>
  <si>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</si>
  <si>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</si>
  <si>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</si>
  <si>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</si>
  <si>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</si>
  <si>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</si>
  <si>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</si>
  <si>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</si>
  <si>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</si>
  <si>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</si>
  <si>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</si>
  <si>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</si>
  <si>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</si>
  <si>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</si>
  <si>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</si>
  <si>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</si>
  <si>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</si>
  <si>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</si>
  <si>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</si>
  <si>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</si>
  <si>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</si>
  <si>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</si>
  <si>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</si>
  <si>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</si>
  <si>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</si>
  <si>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</si>
  <si>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</si>
  <si>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</si>
  <si>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</si>
  <si>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</si>
  <si>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</si>
  <si>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</si>
  <si>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</si>
  <si>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</si>
  <si>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</si>
  <si>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</si>
  <si>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</si>
  <si>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</si>
  <si>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</si>
  <si>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</si>
  <si>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</si>
  <si>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</si>
  <si>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</si>
  <si>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</si>
  <si>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</si>
  <si>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</si>
  <si>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</si>
  <si>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</si>
  <si>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</si>
  <si>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</si>
  <si>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</si>
  <si>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</si>
  <si>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</si>
  <si>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</si>
  <si>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</si>
  <si>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</si>
  <si>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</si>
  <si>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</si>
  <si>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</si>
  <si>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</si>
  <si>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</si>
  <si>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</si>
  <si>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</si>
  <si>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</si>
  <si>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</si>
  <si>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</si>
  <si>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</si>
  <si>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</si>
  <si>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</si>
  <si>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</si>
  <si>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</si>
  <si>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</si>
  <si>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</si>
  <si>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</si>
  <si>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</si>
  <si>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</si>
  <si>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</si>
  <si>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</si>
  <si>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</si>
  <si>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</si>
  <si>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</si>
  <si>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</si>
  <si>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</si>
  <si>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</si>
  <si>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</si>
  <si>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</si>
  <si>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</si>
  <si>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</si>
  <si>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</si>
  <si>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</si>
  <si>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</si>
  <si>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</si>
  <si>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</si>
  <si>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</si>
  <si>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</si>
  <si>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</si>
  <si>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</si>
  <si>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</si>
  <si>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</si>
  <si>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</si>
  <si>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</si>
  <si>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</si>
  <si>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</si>
  <si>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</si>
  <si>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</si>
  <si>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</si>
  <si>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</si>
  <si>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</si>
  <si>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</si>
  <si>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</si>
  <si>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</si>
  <si>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</si>
  <si>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</si>
  <si>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</si>
  <si>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</si>
  <si>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</si>
  <si>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</si>
  <si>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</si>
  <si>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</si>
  <si>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</si>
  <si>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</si>
  <si>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</si>
  <si>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</si>
  <si>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</si>
  <si>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</si>
  <si>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</si>
  <si>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</si>
  <si>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</si>
  <si>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</si>
  <si>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</si>
  <si>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</si>
  <si>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</si>
  <si>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</si>
  <si>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</si>
  <si>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</si>
  <si>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</si>
  <si>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</si>
  <si>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</si>
  <si>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</si>
  <si>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</si>
  <si>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</si>
  <si>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</si>
  <si>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</si>
  <si>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</si>
  <si>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</si>
  <si>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</si>
  <si>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</si>
  <si>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</si>
  <si>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</si>
  <si>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</si>
  <si>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</si>
  <si>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</si>
  <si>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</si>
  <si>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</si>
  <si>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</si>
  <si>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</si>
  <si>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</si>
  <si>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</si>
  <si>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</si>
  <si>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</si>
  <si>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</si>
  <si>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</si>
  <si>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</si>
  <si>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</si>
  <si>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</si>
  <si>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</si>
  <si>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</si>
  <si>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</si>
  <si>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</si>
  <si>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</si>
  <si>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</si>
  <si>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</si>
  <si>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</si>
  <si>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</si>
  <si>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</si>
  <si>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</si>
  <si>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</si>
  <si>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</si>
  <si>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</si>
  <si>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</si>
  <si>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</si>
  <si>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</si>
  <si>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</si>
  <si>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</si>
  <si>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</si>
  <si>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</si>
  <si>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</si>
  <si>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</si>
  <si>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</si>
  <si>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</si>
  <si>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</si>
  <si>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</si>
  <si>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</si>
  <si>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</si>
  <si>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</si>
  <si>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</si>
  <si>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</si>
  <si>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</si>
  <si>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</si>
  <si>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</si>
  <si>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</si>
  <si>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</si>
  <si>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</si>
  <si>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</si>
  <si>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</si>
  <si>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</si>
  <si>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</si>
  <si>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</si>
  <si>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</si>
  <si>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</si>
  <si>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</si>
  <si>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</si>
  <si>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</si>
  <si>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</si>
  <si>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</si>
  <si>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</si>
  <si>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</si>
  <si>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</si>
  <si>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</si>
  <si>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</si>
  <si>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</si>
  <si>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</si>
  <si>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</si>
  <si>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</si>
  <si>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</si>
  <si>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</si>
  <si>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</si>
  <si>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</si>
  <si>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</si>
  <si>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</si>
  <si>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</si>
  <si>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</si>
  <si>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</si>
  <si>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</si>
  <si>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</si>
  <si>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</si>
  <si>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</si>
  <si>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</si>
  <si>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</si>
  <si>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</si>
  <si>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</si>
  <si>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</si>
  <si>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</si>
  <si>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</si>
  <si>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</si>
  <si>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</si>
  <si>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</si>
  <si>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</si>
  <si>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</si>
  <si>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</si>
  <si>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</si>
  <si>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</si>
  <si>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</si>
  <si>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</si>
  <si>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</si>
  <si>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</si>
  <si>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</si>
  <si>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</si>
  <si>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</si>
  <si>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</si>
  <si>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</si>
  <si>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</si>
  <si>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</si>
  <si>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</si>
  <si>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</si>
  <si>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</si>
  <si>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</si>
  <si>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</si>
  <si>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</si>
  <si>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</si>
  <si>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</si>
  <si>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</si>
  <si>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</si>
  <si>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</si>
  <si>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</si>
  <si>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</si>
  <si>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</si>
  <si>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</si>
  <si>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</si>
  <si>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</si>
  <si>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</si>
  <si>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</si>
  <si>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</si>
  <si>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</si>
  <si>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</si>
  <si>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</si>
  <si>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</si>
  <si>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</si>
  <si>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</si>
  <si>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</si>
  <si>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</si>
  <si>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</si>
  <si>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</si>
  <si>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</si>
  <si>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</si>
  <si>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</si>
  <si>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</si>
  <si>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</si>
  <si>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</si>
  <si>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</si>
  <si>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</si>
  <si>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</si>
  <si>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</si>
  <si>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</si>
  <si>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</si>
  <si>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</si>
  <si>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</si>
  <si>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</si>
  <si>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</si>
  <si>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</si>
  <si>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</si>
  <si>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</si>
  <si>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</si>
  <si>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</si>
  <si>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</si>
  <si>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</si>
  <si>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</si>
  <si>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</si>
  <si>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</si>
  <si>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</si>
  <si>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</si>
  <si>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</si>
  <si>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</si>
  <si>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</si>
  <si>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</si>
  <si>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</si>
  <si>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</si>
  <si>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</si>
  <si>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</si>
  <si>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</si>
  <si>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</si>
  <si>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</si>
  <si>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</si>
  <si>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</si>
  <si>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</si>
  <si>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</si>
  <si>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</si>
  <si>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</si>
  <si>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</si>
  <si>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</si>
  <si>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</si>
  <si>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</si>
  <si>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</si>
  <si>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</si>
  <si>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</si>
  <si>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</si>
  <si>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</si>
  <si>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</si>
  <si>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</si>
  <si>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</si>
  <si>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</si>
  <si>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</si>
  <si>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</si>
  <si>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</si>
  <si>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</si>
  <si>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</si>
  <si>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</si>
  <si>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</si>
  <si>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</si>
  <si>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</si>
  <si>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</si>
  <si>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</si>
  <si>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</si>
  <si>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</si>
  <si>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</si>
  <si>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</si>
  <si>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</si>
  <si>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</si>
  <si>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</si>
  <si>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</si>
  <si>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</si>
  <si>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</si>
  <si>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</si>
  <si>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</si>
  <si>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</si>
  <si>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</si>
  <si>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</si>
  <si>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</si>
  <si>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</si>
  <si>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</si>
  <si>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</si>
  <si>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</si>
  <si>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</si>
  <si>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</si>
  <si>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</si>
  <si>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</si>
  <si>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</si>
  <si>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</si>
  <si>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</si>
  <si>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</si>
  <si>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</si>
  <si>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</si>
  <si>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</si>
  <si>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</si>
  <si>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</si>
  <si>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</si>
  <si>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</si>
  <si>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</si>
  <si>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</si>
  <si>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</si>
  <si>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</si>
  <si>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</si>
  <si>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</si>
  <si>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</si>
  <si>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</si>
  <si>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</si>
  <si>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</si>
  <si>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</si>
  <si>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</si>
  <si>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</si>
  <si>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</si>
  <si>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</si>
  <si>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</si>
  <si>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</si>
  <si>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</si>
  <si>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</si>
  <si>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</si>
  <si>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</si>
  <si>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</si>
  <si>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</si>
  <si>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</si>
  <si>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</si>
  <si>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</si>
  <si>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</si>
  <si>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</si>
  <si>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</si>
  <si>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</si>
  <si>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</si>
  <si>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</si>
  <si>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</si>
  <si>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</si>
  <si>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</si>
  <si>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</si>
  <si>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</si>
  <si>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</si>
  <si>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</si>
  <si>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</si>
  <si>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</si>
  <si>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</si>
  <si>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</si>
  <si>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</si>
  <si>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</si>
  <si>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</si>
  <si>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</si>
  <si>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</si>
  <si>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</si>
  <si>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</si>
  <si>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</si>
  <si>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</si>
  <si>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</si>
  <si>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</si>
  <si>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</si>
  <si>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</si>
  <si>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</si>
  <si>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</si>
  <si>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</si>
  <si>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</si>
  <si>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</si>
  <si>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</si>
  <si>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</si>
  <si>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</si>
  <si>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</si>
  <si>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</si>
  <si>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</si>
  <si>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</si>
  <si>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</si>
  <si>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</si>
  <si>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</si>
  <si>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</si>
  <si>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</si>
  <si>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</si>
  <si>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</si>
  <si>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</si>
  <si>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</si>
  <si>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</si>
  <si>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</si>
  <si>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</si>
  <si>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</si>
  <si>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</si>
  <si>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</si>
  <si>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</si>
  <si>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</si>
  <si>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</si>
  <si>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</si>
  <si>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</si>
  <si>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</si>
  <si>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</si>
  <si>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</si>
  <si>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</si>
  <si>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</si>
  <si>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</si>
  <si>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</si>
  <si>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</si>
  <si>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</si>
  <si>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</si>
  <si>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</si>
  <si>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</si>
  <si>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</si>
  <si>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</si>
  <si>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</si>
  <si>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</si>
  <si>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</si>
  <si>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</si>
  <si>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</si>
  <si>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</si>
  <si>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</si>
  <si>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</si>
  <si>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</si>
  <si>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</si>
  <si>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</si>
  <si>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</si>
  <si>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</si>
  <si>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</si>
  <si>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</si>
  <si>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</si>
  <si>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</si>
  <si>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</si>
  <si>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</si>
  <si>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</si>
  <si>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</si>
  <si>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</si>
  <si>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</si>
  <si>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</si>
  <si>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</si>
  <si>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</si>
  <si>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</si>
  <si>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</si>
  <si>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</si>
  <si>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</si>
  <si>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</si>
  <si>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</si>
  <si>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</si>
  <si>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</si>
  <si>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</si>
  <si>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</si>
  <si>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</si>
  <si>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</si>
  <si>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</si>
  <si>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</si>
  <si>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</si>
  <si>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</si>
  <si>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</si>
  <si>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</si>
  <si>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</si>
  <si>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</si>
  <si>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</si>
  <si>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</si>
  <si>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</si>
  <si>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</si>
  <si>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</si>
  <si>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</si>
  <si>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</si>
  <si>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</si>
  <si>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</si>
  <si>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</si>
  <si>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</si>
  <si>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</si>
  <si>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</si>
  <si>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</si>
  <si>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</si>
  <si>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</si>
  <si>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</si>
  <si>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</si>
  <si>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</si>
  <si>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</si>
  <si>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</si>
  <si>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</si>
  <si>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</si>
  <si>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</si>
  <si>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</si>
  <si>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</si>
  <si>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</si>
  <si>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</si>
  <si>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</si>
  <si>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</si>
  <si>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</si>
  <si>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</si>
  <si>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</si>
  <si>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</si>
  <si>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</si>
  <si>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</si>
  <si>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</si>
  <si>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</si>
  <si>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</si>
  <si>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</si>
  <si>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</si>
  <si>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</si>
  <si>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</si>
  <si>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</si>
  <si>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</si>
  <si>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</si>
  <si>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</si>
  <si>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</si>
  <si>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</si>
  <si>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</si>
  <si>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</si>
  <si>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</si>
  <si>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</si>
  <si>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</si>
  <si>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</si>
  <si>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</si>
  <si>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</si>
  <si>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</si>
  <si>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</si>
  <si>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</si>
  <si>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</si>
  <si>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</si>
  <si>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</si>
  <si>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</si>
  <si>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</si>
  <si>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</si>
  <si>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</si>
  <si>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</si>
  <si>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</si>
  <si>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</si>
  <si>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</si>
  <si>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</si>
  <si>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</si>
  <si>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</si>
  <si>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</si>
  <si>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</si>
  <si>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</si>
  <si>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</si>
  <si>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</si>
  <si>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</si>
  <si>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</si>
  <si>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</si>
  <si>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</si>
  <si>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</si>
  <si>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</si>
  <si>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</si>
  <si>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</si>
  <si>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</si>
  <si>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</si>
  <si>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</si>
  <si>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</si>
  <si>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</si>
  <si>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</si>
  <si>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</si>
  <si>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</si>
  <si>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</si>
  <si>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</si>
  <si>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</si>
  <si>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</si>
  <si>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</si>
  <si>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</si>
  <si>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</si>
  <si>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</si>
  <si>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</si>
  <si>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</si>
  <si>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</si>
  <si>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</si>
  <si>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</si>
  <si>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</si>
  <si>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</si>
  <si>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</si>
  <si>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</si>
  <si>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</si>
  <si>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</si>
  <si>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</si>
  <si>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</si>
  <si>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</si>
  <si>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</si>
  <si>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</si>
  <si>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</si>
  <si>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</si>
  <si>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</si>
  <si>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</si>
  <si>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</si>
  <si>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</si>
  <si>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</si>
  <si>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</si>
  <si>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</si>
  <si>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</si>
  <si>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</si>
  <si>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</si>
  <si>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</si>
  <si>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</si>
  <si>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</si>
  <si>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</si>
  <si>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</si>
  <si>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</si>
  <si>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</si>
  <si>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</si>
  <si>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</si>
  <si>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</si>
  <si>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</si>
  <si>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</si>
  <si>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</si>
  <si>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</si>
  <si>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</si>
  <si>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</si>
  <si>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</si>
  <si>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</si>
  <si>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</si>
  <si>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</si>
  <si>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</si>
  <si>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</si>
  <si>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</si>
  <si>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</si>
  <si>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</si>
  <si>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</si>
  <si>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</si>
  <si>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</si>
  <si>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</si>
  <si>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</si>
  <si>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</si>
  <si>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</si>
  <si>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</si>
  <si>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</si>
  <si>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</si>
  <si>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</si>
  <si>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</si>
  <si>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</si>
  <si>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</si>
  <si>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</si>
  <si>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</si>
  <si>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</si>
  <si>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</si>
  <si>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</si>
  <si>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</si>
  <si>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</si>
  <si>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</si>
  <si>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</si>
  <si>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</si>
  <si>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</si>
  <si>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</si>
  <si>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</si>
  <si>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</si>
  <si>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</si>
  <si>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</si>
  <si>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</si>
  <si>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</si>
  <si>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</si>
  <si>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</si>
  <si>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</si>
  <si>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</si>
  <si>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</si>
  <si>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</si>
  <si>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</si>
  <si>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</si>
  <si>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</si>
  <si>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</si>
  <si>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</si>
  <si>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</si>
  <si>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</si>
  <si>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</si>
  <si>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</si>
  <si>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</si>
  <si>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</si>
  <si>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</si>
  <si>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</si>
  <si>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</si>
  <si>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</si>
  <si>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</si>
  <si>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</si>
  <si>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</si>
  <si>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</si>
  <si>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</si>
  <si>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</si>
  <si>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</si>
  <si>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</si>
  <si>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</si>
  <si>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</si>
  <si>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</si>
  <si>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</si>
  <si>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</si>
  <si>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</si>
  <si>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</si>
  <si>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</si>
  <si>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</si>
  <si>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</si>
  <si>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</si>
  <si>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</si>
  <si>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</si>
  <si>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</si>
  <si>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</si>
  <si>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</si>
  <si>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</si>
  <si>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</si>
  <si>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</si>
  <si>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</si>
  <si>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</si>
  <si>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</si>
  <si>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</si>
  <si>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</si>
  <si>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</si>
  <si>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</si>
  <si>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</si>
  <si>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</si>
  <si>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</si>
  <si>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</si>
  <si>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</si>
  <si>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</si>
  <si>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</si>
  <si>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</si>
  <si>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</si>
  <si>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</si>
  <si>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</si>
  <si>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</si>
  <si>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</si>
  <si>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</si>
  <si>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</si>
  <si>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</si>
  <si>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</si>
  <si>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</si>
  <si>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</si>
  <si>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</si>
  <si>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</si>
  <si>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</si>
  <si>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</si>
  <si>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</si>
  <si>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</si>
  <si>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</si>
  <si>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</si>
  <si>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</si>
  <si>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</si>
  <si>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</si>
  <si>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</si>
  <si>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</si>
  <si>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</si>
  <si>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</si>
  <si>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</si>
  <si>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</si>
  <si>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</si>
  <si>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</si>
  <si>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</si>
  <si>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</si>
  <si>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</si>
  <si>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</si>
  <si>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</si>
  <si>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</si>
  <si>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</si>
  <si>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</si>
  <si>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</si>
  <si>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</si>
  <si>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</si>
  <si>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</si>
  <si>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</si>
  <si>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</si>
  <si>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</si>
  <si>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</si>
  <si>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</si>
  <si>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</si>
  <si>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</si>
  <si>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</si>
  <si>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</si>
  <si>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</si>
  <si>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</si>
  <si>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</si>
  <si>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</si>
  <si>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</si>
  <si>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</si>
  <si>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</si>
  <si>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</si>
  <si>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</si>
  <si>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</si>
  <si>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</si>
  <si>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</si>
  <si>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</si>
  <si>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</si>
  <si>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</si>
  <si>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</si>
  <si>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</si>
  <si>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</si>
  <si>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</si>
  <si>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</si>
  <si>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</si>
  <si>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</si>
  <si>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</si>
  <si>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</si>
  <si>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</si>
  <si>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</si>
  <si>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</si>
  <si>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</si>
  <si>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</si>
  <si>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</si>
  <si>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</si>
  <si>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</si>
  <si>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</si>
  <si>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</si>
  <si>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</si>
  <si>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</si>
  <si>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</si>
  <si>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</si>
  <si>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</si>
  <si>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</si>
  <si>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</si>
  <si>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</si>
  <si>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</si>
  <si>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</si>
  <si>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</si>
  <si>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</si>
  <si>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</si>
  <si>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</si>
  <si>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</si>
  <si>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</si>
  <si>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</si>
  <si>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</si>
  <si>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</si>
  <si>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</si>
  <si>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</si>
  <si>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</si>
  <si>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</si>
  <si>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</si>
  <si>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</si>
  <si>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</si>
  <si>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</si>
  <si>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</si>
  <si>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</si>
  <si>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</si>
  <si>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</si>
  <si>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</si>
  <si>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</si>
  <si>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</si>
  <si>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</si>
  <si>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</si>
  <si>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</si>
  <si>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</si>
  <si>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</si>
  <si>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</si>
  <si>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</si>
  <si>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</si>
  <si>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</si>
  <si>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</si>
  <si>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</si>
  <si>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</si>
  <si>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</si>
  <si>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</si>
  <si>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</si>
  <si>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</si>
  <si>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</si>
  <si>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</si>
  <si>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</si>
  <si>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</si>
  <si>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</si>
  <si>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</si>
  <si>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</si>
  <si>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</si>
  <si>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</si>
  <si>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</si>
  <si>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</si>
  <si>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</si>
  <si>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</si>
  <si>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</si>
  <si>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</si>
  <si>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</si>
  <si>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</si>
  <si>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</si>
  <si>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</si>
  <si>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</si>
  <si>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</si>
  <si>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</si>
  <si>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</si>
  <si>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</si>
  <si>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</si>
  <si>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</si>
  <si>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</si>
  <si>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</si>
  <si>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</si>
  <si>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</si>
  <si>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</si>
  <si>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</si>
  <si>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</si>
  <si>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</si>
  <si>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</si>
  <si>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</si>
  <si>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</si>
  <si>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</si>
  <si>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</si>
  <si>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</si>
  <si>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</si>
  <si>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</si>
  <si>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</si>
  <si>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</si>
  <si>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</si>
  <si>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</si>
  <si>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</si>
  <si>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</si>
  <si>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</si>
  <si>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</si>
  <si>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</si>
  <si>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</si>
  <si>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</si>
  <si>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</si>
  <si>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</si>
  <si>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</si>
  <si>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</si>
  <si>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</si>
  <si>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</si>
  <si>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</si>
  <si>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</si>
  <si>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</si>
  <si>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</si>
  <si>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</si>
  <si>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</si>
  <si>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</si>
  <si>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</si>
  <si>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</si>
  <si>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</si>
  <si>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</si>
  <si>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</si>
  <si>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</si>
  <si>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</si>
  <si>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</si>
  <si>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</si>
  <si>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</si>
  <si>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</si>
  <si>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</si>
  <si>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</si>
  <si>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</si>
  <si>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</si>
  <si>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</si>
  <si>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</si>
  <si>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</si>
  <si>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</si>
  <si>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</si>
  <si>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</si>
  <si>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</si>
  <si>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</si>
  <si>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</si>
  <si>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</si>
  <si>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</si>
  <si>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</si>
  <si>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</si>
  <si>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</si>
  <si>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</si>
  <si>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</si>
  <si>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</si>
  <si>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</si>
  <si>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</si>
  <si>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</si>
  <si>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</si>
  <si>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</si>
  <si>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</si>
  <si>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</si>
  <si>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</si>
  <si>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</si>
  <si>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</si>
  <si>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</si>
  <si>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</si>
  <si>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</si>
  <si>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</si>
  <si>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</si>
  <si>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</si>
  <si>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</si>
  <si>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</si>
  <si>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</si>
  <si>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</si>
  <si>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</si>
  <si>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</si>
  <si>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</si>
  <si>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</si>
  <si>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</si>
  <si>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</si>
  <si>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</si>
  <si>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</si>
  <si>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</si>
  <si>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</si>
  <si>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</si>
  <si>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</si>
  <si>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</si>
  <si>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</si>
  <si>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</si>
  <si>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</si>
  <si>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</si>
  <si>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</si>
  <si>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</si>
  <si>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</si>
  <si>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</si>
  <si>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</si>
  <si>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</si>
  <si>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</si>
  <si>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</si>
  <si>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</si>
  <si>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</si>
  <si>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</si>
  <si>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</si>
  <si>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</si>
  <si>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</si>
  <si>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</si>
  <si>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</si>
  <si>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</si>
  <si>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</si>
  <si>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</si>
  <si>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</si>
  <si>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</si>
  <si>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</si>
  <si>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</si>
  <si>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</si>
  <si>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</si>
  <si>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</si>
  <si>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</si>
  <si>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</si>
  <si>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</si>
  <si>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</si>
  <si>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</si>
  <si>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</si>
  <si>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</si>
  <si>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</si>
  <si>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</si>
  <si>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</si>
  <si>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</si>
  <si>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</si>
  <si>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</si>
  <si>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</si>
  <si>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</si>
  <si>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</si>
  <si>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</si>
  <si>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</si>
  <si>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</si>
  <si>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</si>
  <si>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</si>
  <si>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</si>
  <si>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</si>
  <si>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</si>
  <si>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</si>
  <si>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</si>
  <si>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</si>
  <si>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</si>
  <si>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</si>
  <si>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</si>
  <si>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</si>
  <si>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</si>
  <si>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</si>
  <si>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</si>
  <si>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</si>
  <si>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</si>
  <si>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</si>
  <si>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</si>
  <si>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</si>
  <si>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</si>
  <si>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</si>
  <si>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</si>
  <si>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</si>
  <si>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</si>
  <si>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</si>
  <si>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</si>
  <si>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</si>
  <si>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</si>
  <si>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</si>
  <si>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</si>
  <si>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</si>
  <si>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</si>
  <si>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</si>
  <si>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</si>
  <si>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</si>
  <si>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</si>
  <si>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</si>
  <si>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</si>
  <si>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</si>
  <si>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</si>
  <si>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</si>
  <si>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</si>
  <si>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</si>
  <si>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</si>
  <si>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</si>
  <si>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</si>
  <si>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</si>
  <si>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</si>
  <si>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</si>
  <si>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</si>
  <si>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</si>
  <si>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</si>
  <si>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</si>
  <si>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</si>
  <si>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</si>
  <si>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</si>
  <si>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</si>
  <si>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</si>
  <si>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</si>
  <si>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</si>
  <si>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</si>
  <si>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</si>
  <si>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</si>
  <si>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</si>
  <si>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</si>
  <si>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</si>
  <si>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</si>
  <si>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</si>
  <si>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</si>
  <si>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</si>
  <si>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</si>
  <si>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</si>
  <si>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</si>
  <si>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</si>
  <si>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</si>
  <si>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</si>
  <si>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</si>
  <si>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</si>
  <si>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</si>
  <si>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</si>
  <si>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</si>
  <si>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</si>
  <si>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</si>
  <si>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</si>
  <si>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</si>
  <si>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</si>
  <si>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</si>
  <si>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</si>
  <si>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</si>
  <si>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</si>
  <si>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</si>
  <si>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</si>
  <si>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</si>
  <si>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</si>
  <si>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</si>
  <si>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</si>
  <si>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</si>
  <si>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</si>
  <si>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</si>
  <si>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</si>
  <si>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</si>
  <si>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</si>
  <si>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</si>
  <si>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</si>
  <si>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</si>
  <si>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</si>
  <si>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</si>
  <si>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</si>
  <si>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</si>
  <si>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</si>
  <si>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</si>
  <si>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</si>
  <si>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</si>
  <si>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</si>
  <si>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</si>
  <si>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</si>
  <si>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</si>
  <si>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</si>
  <si>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</si>
  <si>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</si>
  <si>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</si>
  <si>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</si>
  <si>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</si>
  <si>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</si>
  <si>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</si>
  <si>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</si>
  <si>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</si>
  <si>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</si>
  <si>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</si>
  <si>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</si>
  <si>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</si>
  <si>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</si>
  <si>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</si>
  <si>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</si>
  <si>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</si>
  <si>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</si>
  <si>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</si>
  <si>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</si>
  <si>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</si>
  <si>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</si>
  <si>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</si>
  <si>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</si>
  <si>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</si>
  <si>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</si>
  <si>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</si>
  <si>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</si>
  <si>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</si>
  <si>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</si>
  <si>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</si>
  <si>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</si>
  <si>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</si>
  <si>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</si>
  <si>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</si>
  <si>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</si>
  <si>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</si>
  <si>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</si>
  <si>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</si>
  <si>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</si>
  <si>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</si>
  <si>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</si>
  <si>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</si>
  <si>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</si>
  <si>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</si>
  <si>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</si>
  <si>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</si>
  <si>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</si>
  <si>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</si>
  <si>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</si>
  <si>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</si>
  <si>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</si>
  <si>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</si>
  <si>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</si>
  <si>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</si>
  <si>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</si>
  <si>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</si>
  <si>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</si>
  <si>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</si>
  <si>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</si>
  <si>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</si>
  <si>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</si>
  <si>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</si>
  <si>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</si>
  <si>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</si>
  <si>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</si>
  <si>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</si>
  <si>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</si>
  <si>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</si>
  <si>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</si>
  <si>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</si>
  <si>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</si>
  <si>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</si>
  <si>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</si>
  <si>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</si>
  <si>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</si>
  <si>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</si>
  <si>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</si>
  <si>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</si>
  <si>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</si>
  <si>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</si>
  <si>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</si>
  <si>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</si>
  <si>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</si>
  <si>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</si>
  <si>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</si>
  <si>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</si>
  <si>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</si>
  <si>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</si>
  <si>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</si>
  <si>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</si>
  <si>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</si>
  <si>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</si>
  <si>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</si>
  <si>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</si>
  <si>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</si>
  <si>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</si>
  <si>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</si>
  <si>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</si>
  <si>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</si>
  <si>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</si>
  <si>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</si>
  <si>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</si>
  <si>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</si>
  <si>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</si>
  <si>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</si>
  <si>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</si>
  <si>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</si>
  <si>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</si>
  <si>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</si>
  <si>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</si>
  <si>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</si>
  <si>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</si>
  <si>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</si>
  <si>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</si>
  <si>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</si>
  <si>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</si>
  <si>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</si>
  <si>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</si>
  <si>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</si>
  <si>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</si>
  <si>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</si>
  <si>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</si>
  <si>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</si>
  <si>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</si>
  <si>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</si>
  <si>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</si>
  <si>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</si>
  <si>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</si>
  <si>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</si>
  <si>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</si>
  <si>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</si>
  <si>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</si>
  <si>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</si>
  <si>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</si>
  <si>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</si>
  <si>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</si>
  <si>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</si>
  <si>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</si>
  <si>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</si>
  <si>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</si>
  <si>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</si>
  <si>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</si>
  <si>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</si>
  <si>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</si>
  <si>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</si>
  <si>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</si>
  <si>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</si>
  <si>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</si>
  <si>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</si>
  <si>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</si>
  <si>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</si>
  <si>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</si>
  <si>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</si>
  <si>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</si>
  <si>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</si>
  <si>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</si>
  <si>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</si>
  <si>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</si>
  <si>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</si>
  <si>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</si>
  <si>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</si>
  <si>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</si>
  <si>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</si>
  <si>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</si>
  <si>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</si>
  <si>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</si>
  <si>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</si>
  <si>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</si>
  <si>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</si>
  <si>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</si>
  <si>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</si>
  <si>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</si>
  <si>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</si>
  <si>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</si>
  <si>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</si>
  <si>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</si>
  <si>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</si>
  <si>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</si>
  <si>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</si>
  <si>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</si>
  <si>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</si>
  <si>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</si>
  <si>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</si>
  <si>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</si>
  <si>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</si>
  <si>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</si>
  <si>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</si>
  <si>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</si>
  <si>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</si>
  <si>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</si>
  <si>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</si>
  <si>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</si>
  <si>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</si>
  <si>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</si>
  <si>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</si>
  <si>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</si>
  <si>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</si>
  <si>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</si>
  <si>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</si>
  <si>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</si>
  <si>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</si>
  <si>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</si>
  <si>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</si>
  <si>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</si>
  <si>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</si>
  <si>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</si>
  <si>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</si>
  <si>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</si>
  <si>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</si>
  <si>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</si>
  <si>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</si>
  <si>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</si>
  <si>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</si>
  <si>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</si>
  <si>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</si>
  <si>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</si>
  <si>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</si>
  <si>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</si>
  <si>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</si>
  <si>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</si>
  <si>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</si>
  <si>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</si>
  <si>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</si>
  <si>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</si>
  <si>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</si>
  <si>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</si>
  <si>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</si>
  <si>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</si>
  <si>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</si>
  <si>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</si>
  <si>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</si>
  <si>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</si>
  <si>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</si>
  <si>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</si>
  <si>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</si>
  <si>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</si>
  <si>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</si>
  <si>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</si>
  <si>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</si>
  <si>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</si>
  <si>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</si>
  <si>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</si>
  <si>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</si>
  <si>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</si>
  <si>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</si>
  <si>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</si>
  <si>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</si>
  <si>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</si>
  <si>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</si>
  <si>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</si>
  <si>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</si>
  <si>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</si>
  <si>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</si>
  <si>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</si>
  <si>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</si>
  <si>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</si>
  <si>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</si>
  <si>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</si>
  <si>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</si>
  <si>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</si>
  <si>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</si>
  <si>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</si>
  <si>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</si>
  <si>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</si>
  <si>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</si>
  <si>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</si>
  <si>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</si>
  <si>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</si>
  <si>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</si>
  <si>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</si>
  <si>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</si>
  <si>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</si>
  <si>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</si>
  <si>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</si>
  <si>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</si>
  <si>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</si>
  <si>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</si>
  <si>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</si>
  <si>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</si>
  <si>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</si>
  <si>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</si>
  <si>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</si>
  <si>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</si>
  <si>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</si>
  <si>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</si>
  <si>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</si>
  <si>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</si>
  <si>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</si>
  <si>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</si>
  <si>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</si>
  <si>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</si>
  <si>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</si>
  <si>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</si>
  <si>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</si>
  <si>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</si>
  <si>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</si>
  <si>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</si>
  <si>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</si>
  <si>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</si>
  <si>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</si>
  <si>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</si>
  <si>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</si>
  <si>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</si>
  <si>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</si>
  <si>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</si>
  <si>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</si>
  <si>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</si>
  <si>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</si>
  <si>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</si>
  <si>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</si>
  <si>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</si>
  <si>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</si>
  <si>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</si>
  <si>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</si>
  <si>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</si>
  <si>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</si>
  <si>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</si>
  <si>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</si>
  <si>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</si>
  <si>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</si>
  <si>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</si>
  <si>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</si>
  <si>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</si>
  <si>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</si>
  <si>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</si>
  <si>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</si>
  <si>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</si>
  <si>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</si>
  <si>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</si>
  <si>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</si>
  <si>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</si>
  <si>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</si>
  <si>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</si>
  <si>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</si>
  <si>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</si>
  <si>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</si>
  <si>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</si>
  <si>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</si>
  <si>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</si>
  <si>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</si>
  <si>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</si>
  <si>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</si>
  <si>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</si>
  <si>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</si>
  <si>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</si>
  <si>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</si>
  <si>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</si>
  <si>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</si>
  <si>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</si>
  <si>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</si>
  <si>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</si>
  <si>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</si>
  <si>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</si>
  <si>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</si>
  <si>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</si>
  <si>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</si>
  <si>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</si>
  <si>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</si>
  <si>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</si>
  <si>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</si>
  <si>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</si>
  <si>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</si>
  <si>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</si>
  <si>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</si>
  <si>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</si>
  <si>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</si>
  <si>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</si>
  <si>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</si>
  <si>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</si>
  <si>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</si>
  <si>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</si>
  <si>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</si>
  <si>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</si>
  <si>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</si>
  <si>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</si>
  <si>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</si>
  <si>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</si>
  <si>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</si>
  <si>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</si>
  <si>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</si>
  <si>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</si>
  <si>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</si>
  <si>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</si>
  <si>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</si>
  <si>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</si>
  <si>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</si>
  <si>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</si>
  <si>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</si>
  <si>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</si>
  <si>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</si>
  <si>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</si>
  <si>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</si>
  <si>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</si>
  <si>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</si>
  <si>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</si>
  <si>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</si>
  <si>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</si>
  <si>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</si>
  <si>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</si>
  <si>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</si>
  <si>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</si>
  <si>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</si>
  <si>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</si>
  <si>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</si>
  <si>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</si>
  <si>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</si>
  <si>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</si>
  <si>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</si>
  <si>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</si>
  <si>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</si>
  <si>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</si>
  <si>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</si>
  <si>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</si>
  <si>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</si>
  <si>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</si>
  <si>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</si>
  <si>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</si>
  <si>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</si>
  <si>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</si>
  <si>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</si>
  <si>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</si>
  <si>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</si>
  <si>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</si>
  <si>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</si>
  <si>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</si>
  <si>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</si>
  <si>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</si>
  <si>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</si>
  <si>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</si>
  <si>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</si>
  <si>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</si>
  <si>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</si>
  <si>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</si>
  <si>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</si>
  <si>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</si>
  <si>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</si>
  <si>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</si>
  <si>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</si>
  <si>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</si>
  <si>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</si>
  <si>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</si>
  <si>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</si>
  <si>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</si>
  <si>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</si>
  <si>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</si>
  <si>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</si>
  <si>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</si>
  <si>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</si>
  <si>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</si>
  <si>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</si>
  <si>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</si>
  <si>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</si>
  <si>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</si>
  <si>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</si>
  <si>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</si>
  <si>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</si>
  <si>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</si>
  <si>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</si>
  <si>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</si>
  <si>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</si>
  <si>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</si>
  <si>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</si>
  <si>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</si>
  <si>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</si>
  <si>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</si>
  <si>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</si>
  <si>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</si>
  <si>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</si>
  <si>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</si>
  <si>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</si>
  <si>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</si>
  <si>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</si>
  <si>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</si>
  <si>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</si>
  <si>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</si>
  <si>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</si>
  <si>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</si>
  <si>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</si>
  <si>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</si>
  <si>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</si>
  <si>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</si>
  <si>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</si>
  <si>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</si>
  <si>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</si>
  <si>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</si>
  <si>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</si>
  <si>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</si>
  <si>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</si>
  <si>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</si>
  <si>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</si>
  <si>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</si>
  <si>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</si>
  <si>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</si>
  <si>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</si>
  <si>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</si>
  <si>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</si>
  <si>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</si>
  <si>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</si>
  <si>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</si>
  <si>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</si>
  <si>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</si>
  <si>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</si>
  <si>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</si>
  <si>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</si>
  <si>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</si>
  <si>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</si>
  <si>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</si>
  <si>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</si>
  <si>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</si>
  <si>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</si>
  <si>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</si>
  <si>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</si>
  <si>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</si>
  <si>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</si>
  <si>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</si>
  <si>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</si>
  <si>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</si>
  <si>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</si>
  <si>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</si>
  <si>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</si>
  <si>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</si>
  <si>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</si>
  <si>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</si>
  <si>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</si>
  <si>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</si>
  <si>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</si>
  <si>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</si>
  <si>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</si>
  <si>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</si>
  <si>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</si>
  <si>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</si>
  <si>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</si>
  <si>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</si>
  <si>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</si>
  <si>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</si>
  <si>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</si>
  <si>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</si>
  <si>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</si>
  <si>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</si>
  <si>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</si>
  <si>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</si>
  <si>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</si>
  <si>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</si>
  <si>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</si>
  <si>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</si>
  <si>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</si>
  <si>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</si>
  <si>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</si>
  <si>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</si>
  <si>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</si>
  <si>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</si>
  <si>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</si>
  <si>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</si>
  <si>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</si>
  <si>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</si>
  <si>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</si>
  <si>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</si>
  <si>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</si>
  <si>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</si>
  <si>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</si>
  <si>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</si>
  <si>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</si>
  <si>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</si>
  <si>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</si>
  <si>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</si>
  <si>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</si>
  <si>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</si>
  <si>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</si>
  <si>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</si>
  <si>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</si>
  <si>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</si>
  <si>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</si>
  <si>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</si>
  <si>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</si>
  <si>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</si>
  <si>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</si>
  <si>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</si>
  <si>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</si>
  <si>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</si>
  <si>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</si>
  <si>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</si>
  <si>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</si>
  <si>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</si>
  <si>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</si>
  <si>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</si>
  <si>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</si>
  <si>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</si>
  <si>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</si>
  <si>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</si>
  <si>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</si>
  <si>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</si>
  <si>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</si>
  <si>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</si>
  <si>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</si>
  <si>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</si>
  <si>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</si>
  <si>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</si>
  <si>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</si>
  <si>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</si>
  <si>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</si>
  <si>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</si>
  <si>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</si>
  <si>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</si>
  <si>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</si>
  <si>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</si>
  <si>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</si>
  <si>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</si>
  <si>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</si>
  <si>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</si>
  <si>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</si>
  <si>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</si>
  <si>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</si>
  <si>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</si>
  <si>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</si>
  <si>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</si>
  <si>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</si>
  <si>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</si>
  <si>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</si>
  <si>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</si>
  <si>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</si>
  <si>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</si>
  <si>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</si>
  <si>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</si>
  <si>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</si>
  <si>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</si>
  <si>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</si>
  <si>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</si>
  <si>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</si>
  <si>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</si>
  <si>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</si>
  <si>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</si>
  <si>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</si>
  <si>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</si>
  <si>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</si>
  <si>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</si>
  <si>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</si>
  <si>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</si>
  <si>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</si>
  <si>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</si>
  <si>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</si>
  <si>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</si>
  <si>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</si>
  <si>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</si>
  <si>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</si>
  <si>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</si>
  <si>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</si>
  <si>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</si>
  <si>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</si>
  <si>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</si>
  <si>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</si>
  <si>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</si>
  <si>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</si>
  <si>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</si>
  <si>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</si>
  <si>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</si>
  <si>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</si>
  <si>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</si>
  <si>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</si>
  <si>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</si>
  <si>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</si>
  <si>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</si>
  <si>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</si>
  <si>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</si>
  <si>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</si>
  <si>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</si>
  <si>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</si>
  <si>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</si>
  <si>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</si>
  <si>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</si>
  <si>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</si>
  <si>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</si>
  <si>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</si>
  <si>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</si>
  <si>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</si>
  <si>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</si>
  <si>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</si>
  <si>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</si>
  <si>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</si>
  <si>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</si>
  <si>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</si>
  <si>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</si>
  <si>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</si>
  <si>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</si>
  <si>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</si>
  <si>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</si>
  <si>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</si>
  <si>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</si>
  <si>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</si>
  <si>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</si>
  <si>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</si>
  <si>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</si>
  <si>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</si>
  <si>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</si>
  <si>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</si>
  <si>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</si>
  <si>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</si>
  <si>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</si>
  <si>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</si>
  <si>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</si>
  <si>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</si>
  <si>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</si>
  <si>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</si>
  <si>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</si>
  <si>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</si>
  <si>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</si>
  <si>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</si>
  <si>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</si>
  <si>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</si>
  <si>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</si>
  <si>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</si>
  <si>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</si>
  <si>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</si>
  <si>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</si>
  <si>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</si>
  <si>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</si>
  <si>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</si>
  <si>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</si>
  <si>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</si>
  <si>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</si>
  <si>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</si>
  <si>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</si>
  <si>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</si>
  <si>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</si>
  <si>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</si>
  <si>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</si>
  <si>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</si>
  <si>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</si>
  <si>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</si>
  <si>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</si>
  <si>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</si>
  <si>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</si>
  <si>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</si>
  <si>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</si>
  <si>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</si>
  <si>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</si>
  <si>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</si>
  <si>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</si>
  <si>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</si>
  <si>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</si>
  <si>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</si>
  <si>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</si>
  <si>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</si>
  <si>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</si>
  <si>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</si>
  <si>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</si>
  <si>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</si>
  <si>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</si>
  <si>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</si>
  <si>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</si>
  <si>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</si>
  <si>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</si>
  <si>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</si>
  <si>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</si>
  <si>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</si>
  <si>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</si>
  <si>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</si>
  <si>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</si>
  <si>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</si>
  <si>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</si>
  <si>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</si>
  <si>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</si>
  <si>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</si>
  <si>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</si>
  <si>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</si>
  <si>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</si>
  <si>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</si>
  <si>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</si>
  <si>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</si>
  <si>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</si>
  <si>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</si>
  <si>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</si>
  <si>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</si>
  <si>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</si>
  <si>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</si>
  <si>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</si>
  <si>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</si>
  <si>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</si>
  <si>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</si>
  <si>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</si>
  <si>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</si>
  <si>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</si>
  <si>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</si>
  <si>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</si>
  <si>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</si>
  <si>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</si>
  <si>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</si>
  <si>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</si>
  <si>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</si>
  <si>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</si>
  <si>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</si>
  <si>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</si>
  <si>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</si>
  <si>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</si>
  <si>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</si>
  <si>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</si>
  <si>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</si>
  <si>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</si>
  <si>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</si>
  <si>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</si>
  <si>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</si>
  <si>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</si>
  <si>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</si>
  <si>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</si>
  <si>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</si>
  <si>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</si>
  <si>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</si>
  <si>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</si>
  <si>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</si>
  <si>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</si>
  <si>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</si>
  <si>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</si>
  <si>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</si>
  <si>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</si>
  <si>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</si>
  <si>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</si>
  <si>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</si>
  <si>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</si>
  <si>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</si>
  <si>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</si>
  <si>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</si>
  <si>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</si>
  <si>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</si>
  <si>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</si>
  <si>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</si>
  <si>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</si>
  <si>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</si>
  <si>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</si>
  <si>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</si>
  <si>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</si>
  <si>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</si>
  <si>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</si>
  <si>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</si>
  <si>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</si>
  <si>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</si>
  <si>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</si>
  <si>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</si>
  <si>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</si>
  <si>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</si>
  <si>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</si>
  <si>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</si>
  <si>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</si>
  <si>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</si>
  <si>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</si>
  <si>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</si>
  <si>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</si>
  <si>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</si>
  <si>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</si>
  <si>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</si>
  <si>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</si>
  <si>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</si>
  <si>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</si>
  <si>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</si>
  <si>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</si>
  <si>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</si>
  <si>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</si>
  <si>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</si>
  <si>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</si>
  <si>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</si>
  <si>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</si>
  <si>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</si>
  <si>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</si>
  <si>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</si>
  <si>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</si>
  <si>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</si>
  <si>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</si>
  <si>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</si>
  <si>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</si>
  <si>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</si>
  <si>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</si>
  <si>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</si>
  <si>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</si>
  <si>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</si>
  <si>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</si>
  <si>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</si>
  <si>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</si>
  <si>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</si>
  <si>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</si>
  <si>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</si>
  <si>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</si>
  <si>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</si>
  <si>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</si>
  <si>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</si>
  <si>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</si>
  <si>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</si>
  <si>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</si>
  <si>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</si>
  <si>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</si>
  <si>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</si>
  <si>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</si>
  <si>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</si>
  <si>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</si>
  <si>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</si>
  <si>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</si>
  <si>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</si>
  <si>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</si>
  <si>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</si>
  <si>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</si>
  <si>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</si>
  <si>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</si>
  <si>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</si>
  <si>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</si>
  <si>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</si>
  <si>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</si>
  <si>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</si>
  <si>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</si>
  <si>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</si>
  <si>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</si>
  <si>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</si>
  <si>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</si>
  <si>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</si>
  <si>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</si>
  <si>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</si>
  <si>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</si>
  <si>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</si>
  <si>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</si>
  <si>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</si>
  <si>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</si>
  <si>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</si>
  <si>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</si>
  <si>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</si>
  <si>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</si>
  <si>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</si>
  <si>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</si>
  <si>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</si>
  <si>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</si>
  <si>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</si>
  <si>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</si>
  <si>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</si>
  <si>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</si>
  <si>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</si>
  <si>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</si>
  <si>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</si>
  <si>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</si>
  <si>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</si>
  <si>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</si>
  <si>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</si>
  <si>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</si>
  <si>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</si>
  <si>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</si>
  <si>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</si>
  <si>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</si>
  <si>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</si>
  <si>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</si>
  <si>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</si>
  <si>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</si>
  <si>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</si>
  <si>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</si>
  <si>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</si>
  <si>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</si>
  <si>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</si>
  <si>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</si>
  <si>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</si>
  <si>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</si>
  <si>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</si>
  <si>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</si>
  <si>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</si>
  <si>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</si>
  <si>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</si>
  <si>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</si>
  <si>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</si>
  <si>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</si>
  <si>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</si>
  <si>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</si>
  <si>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</si>
  <si>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</si>
  <si>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</si>
  <si>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</si>
  <si>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</si>
  <si>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</si>
  <si>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</si>
  <si>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</si>
  <si>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</si>
  <si>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</si>
  <si>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</si>
  <si>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</si>
  <si>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</si>
  <si>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</si>
  <si>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</si>
  <si>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</si>
  <si>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</si>
  <si>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</si>
  <si>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</si>
  <si>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</si>
  <si>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</si>
  <si>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</si>
  <si>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</si>
  <si>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</si>
  <si>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</si>
  <si>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</si>
  <si>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</si>
  <si>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</si>
  <si>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</si>
  <si>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</si>
  <si>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</si>
  <si>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</si>
  <si>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</si>
  <si>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</si>
  <si>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</si>
  <si>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</si>
  <si>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</si>
  <si>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</si>
  <si>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</si>
  <si>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</si>
  <si>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</si>
  <si>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</si>
  <si>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</si>
  <si>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</si>
  <si>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</si>
  <si>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</si>
  <si>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</si>
  <si>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</si>
  <si>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</si>
  <si>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</si>
  <si>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</si>
  <si>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</si>
  <si>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</si>
  <si>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</si>
  <si>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</si>
  <si>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</si>
  <si>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</si>
  <si>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</si>
  <si>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</si>
  <si>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</si>
  <si>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</si>
  <si>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</si>
  <si>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</si>
  <si>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</si>
  <si>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</si>
  <si>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</si>
  <si>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</si>
  <si>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</si>
  <si>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</si>
  <si>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</si>
  <si>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</si>
  <si>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</si>
  <si>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</si>
  <si>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</si>
  <si>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</si>
  <si>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</si>
  <si>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</si>
  <si>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</si>
  <si>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</si>
  <si>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</si>
  <si>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</si>
  <si>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</si>
  <si>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</si>
  <si>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</si>
  <si>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</si>
  <si>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</si>
  <si>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</si>
  <si>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</si>
  <si>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</si>
  <si>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</si>
  <si>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</si>
  <si>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</si>
  <si>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</si>
  <si>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</si>
  <si>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</si>
  <si>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</si>
  <si>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</si>
  <si>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</si>
  <si>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</si>
  <si>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</si>
  <si>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</si>
  <si>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</si>
  <si>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</si>
  <si>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</si>
  <si>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</si>
  <si>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</si>
  <si>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</si>
  <si>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</si>
  <si>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</si>
  <si>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</si>
  <si>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</si>
  <si>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</si>
  <si>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</si>
  <si>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</si>
  <si>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</si>
  <si>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</si>
  <si>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</si>
  <si>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</si>
  <si>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</si>
  <si>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</si>
  <si>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</si>
  <si>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</si>
  <si>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</si>
  <si>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</si>
  <si>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</si>
  <si>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</si>
  <si>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</si>
  <si>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</si>
  <si>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</si>
  <si>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</si>
  <si>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</si>
  <si>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</si>
  <si>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</si>
  <si>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</si>
  <si>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</si>
  <si>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</si>
  <si>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</si>
  <si>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</si>
  <si>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</si>
  <si>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</si>
  <si>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</si>
  <si>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</si>
  <si>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</si>
  <si>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</si>
  <si>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</si>
  <si>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</si>
  <si>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</si>
  <si>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</si>
  <si>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</si>
  <si>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</si>
  <si>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</si>
  <si>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</si>
  <si>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</si>
  <si>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</si>
  <si>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</si>
  <si>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</si>
  <si>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</si>
  <si>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</si>
  <si>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</si>
  <si>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</si>
  <si>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</si>
  <si>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</si>
  <si>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</si>
  <si>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</si>
  <si>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</si>
  <si>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</si>
  <si>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</si>
  <si>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</si>
  <si>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</si>
  <si>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</si>
  <si>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</si>
  <si>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</si>
  <si>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</si>
  <si>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</si>
  <si>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</si>
  <si>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</si>
  <si>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</si>
  <si>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</si>
  <si>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</si>
  <si>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</si>
  <si>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</si>
  <si>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</si>
  <si>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</si>
  <si>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</si>
  <si>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</si>
  <si>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</si>
  <si>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</si>
  <si>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</si>
  <si>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</si>
  <si>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</si>
  <si>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</si>
  <si>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</si>
  <si>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</si>
  <si>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</si>
  <si>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</si>
  <si>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</si>
  <si>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</si>
  <si>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</si>
  <si>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</si>
  <si>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</si>
  <si>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</si>
  <si>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</si>
  <si>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</si>
  <si>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</si>
  <si>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</si>
  <si>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</si>
  <si>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</si>
  <si>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</si>
  <si>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</si>
  <si>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</si>
  <si>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</si>
  <si>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</si>
  <si>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</si>
  <si>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</si>
  <si>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</si>
  <si>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</si>
  <si>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</si>
  <si>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</si>
  <si>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</si>
  <si>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</si>
  <si>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</si>
  <si>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</si>
  <si>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</si>
  <si>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</si>
  <si>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</si>
  <si>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</si>
  <si>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</si>
  <si>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</si>
  <si>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</si>
  <si>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</si>
  <si>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</si>
  <si>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</si>
  <si>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</si>
  <si>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</si>
  <si>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</si>
  <si>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</si>
  <si>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</si>
  <si>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</si>
  <si>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</si>
  <si>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</si>
  <si>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</si>
  <si>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</si>
  <si>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</si>
  <si>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</si>
  <si>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</si>
  <si>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</si>
  <si>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</si>
  <si>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</si>
  <si>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</si>
  <si>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</si>
  <si>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</si>
  <si>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</si>
  <si>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</si>
  <si>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</si>
  <si>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</si>
  <si>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</si>
  <si>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</si>
  <si>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</si>
  <si>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</si>
  <si>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</si>
  <si>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</si>
  <si>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</si>
  <si>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</si>
  <si>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</si>
  <si>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</si>
  <si>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</si>
  <si>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</si>
  <si>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</si>
  <si>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</si>
  <si>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</si>
  <si>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</si>
  <si>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</si>
  <si>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</si>
  <si>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</si>
  <si>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</si>
  <si>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</si>
  <si>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</si>
  <si>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</si>
  <si>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</si>
  <si>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</si>
  <si>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</si>
  <si>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</si>
  <si>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</si>
  <si>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</si>
  <si>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</si>
  <si>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</si>
  <si>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</si>
  <si>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</si>
  <si>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</si>
  <si>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</si>
  <si>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</si>
  <si>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</si>
  <si>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</si>
  <si>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</si>
  <si>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</si>
  <si>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</si>
  <si>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</si>
  <si>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</si>
  <si>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</si>
  <si>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</si>
  <si>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</si>
  <si>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</si>
  <si>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</si>
  <si>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</si>
  <si>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</si>
  <si>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</si>
  <si>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</si>
  <si>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</si>
  <si>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</si>
  <si>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</si>
  <si>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</si>
  <si>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</si>
  <si>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</si>
  <si>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</si>
  <si>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</si>
  <si>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</si>
  <si>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</si>
  <si>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</si>
  <si>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</si>
  <si>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</si>
  <si>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</si>
  <si>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</si>
  <si>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</si>
  <si>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</si>
  <si>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</si>
  <si>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</si>
  <si>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</si>
  <si>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</si>
  <si>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</si>
  <si>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</si>
  <si>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</si>
  <si>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</si>
  <si>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</si>
  <si>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</si>
  <si>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</si>
  <si>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</si>
  <si>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</si>
  <si>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</si>
  <si>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</si>
  <si>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</si>
  <si>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</si>
  <si>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</si>
  <si>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</si>
  <si>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</si>
  <si>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</si>
  <si>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</si>
  <si>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</si>
  <si>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</si>
  <si>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</si>
  <si>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</si>
  <si>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</si>
  <si>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</si>
  <si>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</si>
  <si>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</si>
  <si>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</si>
  <si>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</si>
  <si>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</si>
  <si>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</si>
  <si>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</si>
  <si>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</si>
  <si>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</si>
  <si>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</si>
  <si>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</si>
  <si>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</si>
  <si>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</si>
  <si>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</si>
  <si>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</si>
  <si>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</si>
  <si>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</si>
  <si>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</si>
  <si>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</si>
  <si>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</si>
  <si>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</si>
  <si>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</si>
  <si>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</si>
  <si>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</si>
  <si>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</si>
  <si>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</si>
  <si>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</si>
  <si>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</si>
  <si>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</si>
  <si>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</si>
  <si>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</si>
  <si>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</si>
  <si>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</si>
  <si>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</si>
  <si>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</si>
  <si>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</si>
  <si>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</si>
  <si>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</si>
  <si>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</si>
  <si>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</si>
  <si>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</si>
  <si>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</si>
  <si>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</si>
  <si>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</si>
  <si>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</si>
  <si>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</si>
  <si>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</si>
  <si>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</si>
  <si>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</si>
  <si>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</si>
  <si>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</si>
  <si>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</si>
  <si>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</si>
  <si>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</si>
  <si>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</si>
  <si>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</si>
  <si>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</si>
  <si>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</si>
  <si>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</si>
  <si>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</si>
  <si>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</si>
  <si>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</si>
  <si>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</si>
  <si>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</si>
  <si>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</si>
  <si>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</si>
  <si>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</si>
  <si>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</si>
  <si>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</si>
  <si>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</si>
  <si>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</si>
  <si>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</si>
  <si>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</si>
  <si>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</si>
  <si>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</si>
  <si>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</si>
  <si>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</si>
  <si>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</si>
  <si>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</si>
  <si>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</si>
  <si>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</si>
  <si>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</si>
  <si>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</si>
  <si>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</si>
  <si>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</si>
  <si>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</si>
  <si>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</si>
  <si>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</si>
  <si>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</si>
  <si>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</si>
  <si>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</si>
  <si>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</si>
  <si>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</si>
  <si>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</si>
  <si>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</si>
  <si>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</si>
  <si>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</si>
  <si>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</si>
  <si>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</si>
  <si>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</si>
  <si>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</si>
  <si>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</si>
  <si>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</si>
  <si>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</si>
  <si>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</si>
  <si>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</si>
  <si>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</si>
  <si>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</si>
  <si>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</si>
  <si>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</si>
  <si>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</si>
  <si>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</si>
  <si>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</si>
  <si>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</si>
  <si>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</si>
  <si>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</si>
  <si>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</si>
  <si>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</si>
  <si>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</si>
  <si>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</si>
  <si>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</si>
  <si>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</si>
  <si>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</si>
  <si>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</si>
  <si>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</si>
  <si>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</si>
  <si>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</si>
  <si>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</si>
  <si>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</si>
  <si>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</si>
  <si>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</si>
  <si>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</si>
  <si>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</si>
  <si>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</si>
  <si>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</si>
  <si>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</si>
  <si>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</si>
  <si>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</si>
  <si>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</si>
  <si>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</si>
  <si>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</si>
  <si>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</si>
  <si>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</si>
  <si>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</si>
  <si>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</si>
  <si>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</si>
  <si>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</si>
  <si>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</si>
  <si>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</si>
  <si>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</si>
  <si>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</si>
  <si>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</si>
  <si>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</si>
  <si>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</si>
  <si>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</si>
  <si>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</si>
  <si>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</si>
  <si>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</si>
  <si>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</si>
  <si>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</si>
  <si>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</si>
  <si>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</si>
  <si>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</si>
  <si>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</si>
  <si>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</si>
  <si>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</si>
  <si>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</si>
  <si>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</si>
  <si>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</si>
  <si>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</si>
  <si>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</si>
  <si>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</si>
  <si>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</si>
  <si>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</si>
  <si>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</si>
  <si>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</si>
  <si>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</si>
  <si>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</si>
  <si>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</si>
  <si>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</si>
  <si>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</si>
  <si>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</si>
  <si>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</si>
  <si>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</si>
  <si>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</si>
  <si>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</si>
  <si>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</si>
  <si>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</si>
  <si>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</si>
  <si>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</si>
  <si>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</si>
  <si>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</si>
  <si>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</si>
  <si>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</si>
  <si>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</si>
  <si>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</si>
  <si>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</si>
  <si>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</si>
  <si>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</si>
  <si>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</si>
  <si>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</si>
  <si>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</si>
  <si>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</si>
  <si>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</si>
  <si>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</si>
  <si>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</si>
  <si>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</si>
  <si>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</si>
  <si>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</si>
  <si>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</si>
  <si>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</si>
  <si>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</si>
  <si>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</si>
  <si>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</si>
  <si>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</si>
  <si>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</si>
  <si>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</si>
  <si>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</si>
  <si>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</si>
  <si>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</si>
  <si>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</si>
  <si>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</si>
  <si>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</si>
  <si>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</si>
  <si>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</si>
  <si>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</si>
  <si>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</si>
  <si>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</si>
  <si>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</si>
  <si>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</si>
  <si>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</si>
  <si>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</si>
  <si>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</si>
  <si>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</si>
  <si>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</si>
  <si>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</si>
  <si>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</si>
  <si>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</si>
  <si>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</si>
  <si>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</si>
  <si>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</si>
  <si>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</si>
  <si>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</si>
  <si>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</si>
  <si>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</si>
  <si>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</si>
  <si>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</si>
  <si>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</si>
  <si>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</si>
  <si>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</si>
  <si>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</si>
  <si>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</si>
  <si>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</si>
  <si>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</si>
  <si>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</si>
  <si>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</si>
  <si>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</si>
  <si>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</si>
  <si>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</si>
  <si>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</si>
  <si>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</si>
  <si>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</si>
  <si>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</si>
  <si>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</si>
  <si>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</si>
  <si>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</si>
  <si>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</si>
  <si>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</si>
  <si>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</si>
  <si>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</si>
  <si>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</si>
  <si>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</si>
  <si>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</si>
  <si>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</si>
  <si>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</si>
  <si>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</si>
  <si>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</si>
  <si>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</si>
  <si>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</si>
  <si>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</si>
  <si>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</si>
  <si>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</si>
  <si>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</si>
  <si>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</si>
  <si>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</si>
  <si>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</si>
  <si>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</si>
  <si>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</si>
  <si>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</si>
  <si>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</si>
  <si>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</si>
  <si>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</si>
  <si>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</si>
  <si>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</si>
  <si>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</si>
  <si>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</si>
  <si>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</si>
  <si>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</si>
  <si>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</si>
  <si>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</si>
  <si>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</si>
  <si>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</si>
  <si>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</si>
  <si>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</si>
  <si>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</si>
  <si>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</si>
  <si>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</si>
  <si>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</si>
  <si>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</si>
  <si>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</si>
  <si>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</si>
  <si>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</si>
  <si>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</si>
  <si>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</si>
  <si>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</si>
  <si>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</si>
  <si>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</si>
  <si>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</si>
  <si>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</si>
  <si>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</si>
  <si>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</si>
  <si>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</si>
  <si>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</si>
  <si>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</si>
  <si>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</si>
  <si>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</si>
  <si>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</si>
  <si>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</si>
  <si>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</si>
  <si>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</si>
  <si>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</si>
  <si>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</si>
  <si>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</si>
  <si>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</si>
  <si>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</si>
  <si>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</si>
  <si>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</si>
  <si>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</si>
  <si>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</si>
  <si>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</si>
  <si>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</si>
  <si>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</si>
  <si>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</si>
  <si>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</si>
  <si>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</si>
  <si>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</si>
  <si>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</si>
  <si>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</si>
  <si>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</si>
  <si>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</si>
  <si>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</si>
  <si>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</si>
  <si>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</si>
  <si>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</si>
  <si>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</si>
  <si>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</si>
  <si>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</si>
  <si>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</si>
  <si>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</si>
  <si>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</si>
  <si>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</si>
  <si>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</si>
  <si>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</si>
  <si>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</si>
  <si>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</si>
  <si>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</si>
  <si>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</si>
  <si>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</si>
  <si>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</si>
  <si>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</si>
  <si>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</si>
  <si>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</si>
  <si>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</si>
  <si>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</si>
  <si>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</si>
  <si>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</si>
  <si>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</si>
  <si>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</si>
  <si>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</si>
  <si>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</si>
  <si>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</si>
  <si>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</si>
  <si>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</si>
  <si>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</si>
  <si>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</si>
  <si>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</si>
  <si>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</si>
  <si>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</si>
  <si>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</si>
  <si>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</si>
  <si>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</si>
  <si>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</si>
  <si>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</si>
  <si>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</si>
  <si>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</si>
  <si>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</si>
  <si>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</si>
  <si>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</si>
  <si>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</si>
  <si>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</si>
  <si>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</si>
  <si>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</si>
  <si>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</si>
  <si>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</si>
  <si>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</si>
  <si>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</si>
  <si>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</si>
  <si>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</si>
  <si>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</si>
  <si>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</si>
  <si>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</si>
  <si>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</si>
  <si>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</si>
  <si>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</si>
  <si>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</si>
  <si>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</si>
  <si>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</si>
  <si>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</si>
  <si>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</si>
  <si>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</si>
  <si>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</si>
  <si>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</si>
  <si>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</si>
  <si>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</si>
  <si>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</si>
  <si>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</si>
  <si>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</si>
  <si>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</si>
  <si>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</si>
  <si>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</si>
  <si>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</si>
  <si>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</si>
  <si>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</si>
  <si>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</si>
  <si>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</si>
  <si>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</si>
  <si>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</si>
  <si>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</si>
  <si>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</si>
  <si>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</si>
  <si>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</si>
  <si>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</si>
  <si>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</si>
  <si>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</si>
  <si>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</si>
  <si>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</si>
  <si>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</si>
  <si>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</si>
  <si>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</si>
  <si>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</si>
  <si>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</si>
  <si>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</si>
  <si>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</si>
  <si>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</si>
  <si>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</si>
  <si>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</si>
  <si>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</si>
  <si>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</si>
  <si>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</si>
  <si>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</si>
  <si>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</si>
  <si>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</si>
  <si>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</si>
  <si>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</si>
  <si>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</si>
  <si>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</si>
  <si>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</si>
  <si>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</si>
  <si>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</si>
  <si>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</si>
  <si>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</si>
  <si>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</si>
  <si>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</si>
  <si>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</si>
  <si>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</si>
  <si>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</si>
  <si>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</si>
  <si>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</si>
  <si>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</si>
  <si>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</si>
  <si>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</si>
  <si>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</si>
  <si>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</si>
  <si>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</si>
  <si>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</si>
  <si>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</si>
  <si>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</si>
  <si>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</si>
  <si>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</si>
  <si>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</si>
  <si>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</si>
  <si>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</si>
  <si>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</si>
  <si>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</si>
  <si>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</si>
  <si>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</si>
  <si>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</si>
  <si>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</si>
  <si>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</si>
  <si>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</si>
  <si>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</si>
  <si>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</si>
  <si>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</si>
  <si>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</si>
  <si>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</si>
  <si>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</si>
  <si>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</si>
  <si>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</si>
  <si>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</si>
  <si>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</si>
  <si>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</si>
  <si>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</si>
  <si>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</si>
  <si>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</si>
  <si>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</si>
  <si>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</si>
  <si>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</si>
  <si>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</si>
  <si>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</si>
  <si>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</si>
  <si>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</si>
  <si>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</si>
  <si>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</si>
  <si>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</si>
  <si>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</si>
  <si>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</si>
  <si>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</si>
  <si>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</si>
  <si>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</si>
  <si>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</si>
  <si>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</si>
  <si>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</si>
  <si>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</si>
  <si>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</si>
  <si>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</si>
  <si>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</si>
  <si>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</si>
  <si>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</si>
  <si>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</si>
  <si>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</si>
  <si>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</si>
  <si>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</si>
  <si>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</si>
  <si>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</si>
  <si>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</si>
  <si>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</si>
  <si>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</si>
  <si>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</si>
  <si>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</si>
  <si>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</si>
  <si>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</si>
  <si>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</si>
  <si>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</si>
  <si>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</si>
  <si>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</si>
  <si>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</si>
  <si>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</si>
  <si>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</si>
  <si>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</si>
  <si>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</si>
  <si>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</si>
  <si>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</si>
  <si>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</si>
  <si>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</si>
  <si>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</si>
  <si>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</si>
  <si>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</si>
  <si>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</si>
  <si>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</si>
  <si>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</si>
  <si>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</si>
  <si>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</si>
  <si>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</si>
  <si>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</si>
  <si>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</si>
  <si>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</si>
  <si>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</si>
  <si>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</si>
  <si>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</si>
  <si>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</si>
  <si>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</si>
  <si>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</si>
  <si>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</si>
  <si>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</si>
  <si>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</si>
  <si>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</si>
  <si>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</si>
  <si>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</si>
  <si>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</si>
  <si>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</si>
  <si>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</si>
  <si>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</si>
  <si>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</si>
  <si>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</si>
  <si>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</si>
  <si>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</si>
  <si>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</si>
  <si>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</si>
  <si>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</si>
  <si>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</si>
  <si>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</si>
  <si>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</si>
  <si>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</si>
  <si>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</si>
  <si>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</si>
  <si>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</si>
  <si>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</si>
  <si>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</si>
  <si>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</si>
  <si>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</si>
  <si>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</si>
  <si>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</si>
  <si>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</si>
  <si>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</si>
  <si>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</si>
  <si>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</si>
  <si>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</si>
  <si>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</si>
  <si>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</si>
  <si>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</si>
  <si>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</si>
  <si>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</si>
  <si>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</si>
  <si>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</si>
  <si>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</si>
  <si>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</si>
  <si>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</si>
  <si>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</si>
  <si>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</si>
  <si>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</si>
  <si>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</si>
  <si>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</si>
  <si>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</si>
  <si>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</si>
  <si>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</si>
  <si>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</si>
  <si>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</si>
  <si>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</si>
  <si>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</si>
  <si>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</si>
  <si>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</si>
  <si>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</si>
  <si>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</si>
  <si>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</si>
  <si>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</si>
  <si>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</si>
  <si>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</si>
  <si>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</si>
  <si>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</si>
  <si>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</si>
  <si>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</si>
  <si>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</si>
  <si>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</si>
  <si>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</si>
  <si>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</si>
  <si>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</si>
  <si>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</si>
  <si>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</si>
  <si>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</si>
  <si>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</si>
  <si>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</si>
  <si>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</si>
  <si>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</si>
  <si>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</si>
  <si>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</si>
  <si>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</si>
  <si>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</si>
  <si>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</si>
  <si>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</si>
  <si>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</si>
  <si>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</si>
  <si>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</si>
  <si>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</si>
  <si>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</si>
  <si>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</si>
  <si>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</si>
  <si>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</si>
  <si>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</si>
  <si>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</si>
  <si>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</si>
  <si>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</si>
  <si>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</si>
  <si>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</si>
  <si>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</si>
  <si>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</si>
  <si>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</si>
  <si>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</si>
  <si>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</si>
  <si>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</si>
  <si>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</si>
  <si>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</si>
  <si>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</si>
  <si>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</si>
  <si>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</si>
  <si>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</si>
  <si>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</si>
  <si>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</si>
  <si>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</si>
  <si>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</si>
  <si>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</si>
  <si>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</si>
  <si>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</si>
  <si>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</si>
  <si>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</si>
  <si>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</si>
  <si>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</si>
  <si>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</si>
  <si>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</si>
  <si>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</si>
  <si>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</si>
  <si>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</si>
  <si>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</si>
  <si>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</si>
  <si>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</si>
  <si>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</si>
  <si>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</si>
  <si>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</si>
  <si>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</si>
  <si>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</si>
  <si>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</si>
  <si>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</si>
  <si>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</si>
  <si>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</si>
  <si>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</si>
  <si>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</si>
  <si>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</si>
  <si>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</si>
  <si>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</si>
  <si>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</si>
  <si>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</si>
  <si>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</si>
  <si>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</si>
  <si>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</si>
  <si>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</si>
  <si>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</si>
  <si>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</si>
  <si>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</si>
  <si>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</si>
  <si>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</si>
  <si>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</si>
  <si>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</si>
  <si>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</si>
  <si>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</si>
  <si>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</si>
  <si>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</si>
  <si>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</si>
  <si>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</si>
  <si>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</si>
  <si>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</si>
  <si>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</si>
  <si>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</si>
  <si>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</si>
  <si>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</si>
  <si>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</si>
  <si>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</si>
  <si>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</si>
  <si>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</si>
  <si>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</si>
  <si>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</si>
  <si>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</si>
  <si>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</si>
  <si>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</si>
  <si>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</si>
  <si>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</si>
  <si>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</si>
  <si>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</si>
  <si>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</si>
  <si>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</si>
  <si>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</si>
  <si>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</si>
  <si>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</si>
  <si>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</si>
  <si>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</si>
  <si>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</si>
  <si>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</si>
  <si>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</si>
  <si>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</si>
  <si>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</si>
  <si>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</si>
  <si>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</si>
  <si>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</si>
  <si>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</si>
  <si>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</si>
  <si>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</si>
  <si>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</si>
  <si>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</si>
  <si>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</si>
  <si>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</si>
  <si>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</si>
  <si>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</si>
  <si>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</si>
  <si>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</si>
  <si>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</si>
  <si>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</si>
  <si>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</si>
  <si>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</si>
  <si>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</si>
  <si>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</si>
  <si>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</si>
  <si>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</si>
  <si>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</si>
  <si>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</si>
  <si>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</si>
  <si>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</si>
  <si>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</si>
  <si>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</si>
  <si>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</si>
  <si>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</si>
  <si>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</si>
  <si>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</si>
  <si>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</si>
  <si>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</si>
  <si>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</si>
  <si>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</si>
  <si>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</si>
  <si>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</si>
  <si>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</si>
  <si>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</si>
  <si>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</si>
  <si>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</si>
  <si>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</si>
  <si>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</si>
  <si>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</si>
  <si>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</si>
  <si>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</si>
  <si>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</si>
  <si>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</si>
  <si>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</si>
  <si>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</si>
  <si>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</si>
  <si>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</si>
  <si>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</si>
  <si>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</si>
  <si>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</si>
  <si>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</si>
  <si>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</si>
  <si>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</si>
  <si>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</si>
  <si>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</si>
  <si>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</si>
  <si>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</si>
  <si>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</si>
  <si>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</si>
  <si>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</si>
  <si>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</si>
  <si>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</si>
  <si>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</si>
  <si>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</si>
  <si>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</si>
  <si>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</si>
  <si>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</si>
  <si>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</si>
  <si>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</si>
  <si>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</si>
  <si>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</si>
  <si>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</si>
  <si>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</si>
  <si>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</si>
  <si>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</si>
  <si>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</si>
  <si>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</si>
  <si>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</si>
  <si>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</si>
  <si>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</si>
  <si>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</si>
  <si>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</si>
  <si>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</si>
  <si>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</si>
  <si>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</si>
  <si>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</si>
  <si>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</si>
  <si>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</si>
  <si>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</si>
  <si>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</si>
  <si>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</si>
  <si>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</si>
  <si>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</si>
  <si>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</si>
  <si>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</si>
  <si>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</si>
  <si>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</si>
  <si>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</si>
  <si>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</si>
  <si>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</si>
  <si>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</si>
  <si>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</si>
  <si>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</si>
  <si>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</si>
  <si>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</si>
  <si>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</si>
  <si>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</si>
  <si>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</si>
  <si>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</si>
  <si>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</si>
  <si>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</si>
  <si>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</si>
  <si>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</si>
  <si>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</si>
  <si>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</si>
  <si>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</si>
  <si>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</si>
  <si>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</si>
  <si>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</si>
  <si>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</si>
  <si>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</si>
  <si>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</si>
  <si>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</si>
  <si>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</si>
  <si>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</si>
  <si>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</si>
  <si>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</si>
  <si>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</si>
  <si>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</si>
  <si>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</si>
  <si>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</si>
  <si>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</si>
  <si>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</si>
  <si>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</si>
  <si>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</si>
  <si>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</si>
  <si>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</si>
  <si>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</si>
  <si>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</si>
  <si>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</si>
  <si>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</si>
  <si>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</si>
  <si>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</si>
  <si>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</si>
  <si>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</si>
  <si>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</si>
  <si>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</si>
  <si>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</si>
  <si>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</si>
  <si>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</si>
  <si>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</si>
  <si>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</si>
  <si>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</si>
  <si>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</si>
  <si>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</si>
  <si>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</si>
  <si>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</si>
  <si>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</si>
  <si>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</si>
  <si>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</si>
  <si>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</si>
  <si>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</si>
  <si>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</si>
  <si>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</si>
  <si>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</si>
  <si>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</si>
  <si>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</si>
  <si>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</si>
  <si>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</si>
  <si>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</si>
  <si>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</si>
  <si>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</si>
  <si>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</si>
  <si>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</si>
  <si>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</si>
  <si>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</si>
  <si>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</si>
  <si>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</si>
  <si>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</si>
  <si>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</si>
  <si>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</si>
  <si>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</si>
  <si>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</si>
  <si>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</si>
  <si>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</si>
  <si>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</si>
  <si>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</si>
  <si>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</si>
  <si>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</si>
  <si>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</si>
  <si>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</si>
  <si>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</si>
  <si>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</si>
  <si>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</si>
  <si>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</si>
  <si>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</si>
  <si>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</si>
  <si>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</si>
  <si>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</si>
  <si>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</si>
  <si>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</si>
  <si>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</si>
  <si>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</si>
  <si>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</si>
  <si>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</si>
  <si>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</si>
  <si>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</si>
  <si>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</si>
  <si>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</si>
  <si>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</si>
  <si>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</si>
  <si>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</si>
  <si>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</si>
  <si>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</si>
  <si>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</si>
  <si>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</si>
  <si>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</si>
  <si>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</si>
  <si>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</si>
  <si>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</si>
  <si>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</si>
  <si>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</si>
  <si>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</si>
  <si>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</si>
  <si>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</si>
  <si>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</si>
  <si>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</si>
  <si>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</si>
  <si>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</si>
  <si>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</si>
  <si>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</si>
  <si>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</si>
  <si>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</si>
  <si>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</si>
  <si>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</si>
  <si>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</si>
  <si>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</si>
  <si>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</si>
  <si>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</si>
  <si>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</si>
  <si>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</si>
  <si>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</si>
  <si>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</si>
  <si>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</si>
  <si>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</si>
  <si>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</si>
  <si>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</si>
  <si>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</si>
  <si>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</si>
  <si>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</si>
  <si>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</si>
  <si>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</si>
  <si>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</si>
  <si>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</si>
  <si>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</si>
  <si>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</si>
  <si>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</si>
  <si>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</si>
  <si>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</si>
  <si>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</si>
  <si>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</si>
  <si>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</si>
  <si>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</si>
  <si>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</si>
  <si>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</si>
  <si>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</si>
  <si>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</si>
  <si>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</si>
  <si>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</si>
  <si>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</si>
  <si>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</si>
  <si>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</si>
  <si>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</si>
  <si>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</si>
  <si>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</si>
  <si>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</si>
  <si>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</si>
  <si>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</si>
  <si>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</si>
  <si>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</si>
  <si>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</si>
  <si>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</si>
  <si>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</si>
  <si>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</si>
  <si>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</si>
  <si>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</si>
  <si>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</si>
  <si>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</si>
  <si>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</si>
  <si>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</si>
  <si>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</si>
  <si>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</si>
  <si>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</si>
  <si>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</si>
  <si>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</si>
  <si>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</si>
  <si>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</si>
  <si>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</si>
  <si>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</si>
  <si>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</si>
  <si>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</si>
  <si>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</si>
  <si>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</si>
  <si>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</si>
  <si>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</si>
  <si>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</si>
  <si>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</si>
  <si>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</si>
  <si>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</si>
  <si>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</si>
  <si>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</si>
  <si>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</si>
  <si>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</si>
  <si>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</si>
  <si>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</si>
  <si>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</si>
  <si>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</si>
  <si>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</si>
  <si>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</si>
  <si>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</si>
  <si>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</si>
  <si>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</si>
  <si>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</si>
  <si>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</si>
  <si>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</si>
  <si>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</si>
  <si>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</si>
  <si>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</si>
  <si>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</si>
  <si>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</si>
  <si>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</si>
  <si>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</si>
  <si>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</si>
  <si>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</si>
  <si>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</si>
  <si>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</si>
  <si>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</si>
  <si>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</si>
  <si>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</si>
  <si>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</si>
  <si>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</si>
  <si>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</si>
  <si>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</si>
  <si>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</si>
  <si>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</si>
  <si>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</si>
  <si>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</si>
  <si>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</si>
  <si>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</si>
  <si>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</si>
  <si>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</si>
  <si>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</si>
  <si>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</si>
  <si>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</si>
  <si>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</si>
  <si>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</si>
  <si>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</si>
  <si>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</si>
  <si>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</si>
  <si>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</si>
  <si>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</si>
  <si>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</si>
  <si>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</si>
  <si>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</si>
  <si>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</si>
  <si>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</si>
  <si>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</si>
  <si>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</si>
  <si>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</si>
  <si>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</si>
  <si>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</si>
  <si>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</si>
  <si>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</si>
  <si>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</si>
  <si>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</si>
  <si>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</si>
  <si>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</si>
  <si>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</si>
  <si>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</si>
  <si>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</si>
  <si>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</si>
  <si>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</si>
  <si>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</si>
  <si>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</si>
  <si>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</si>
  <si>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</si>
  <si>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</si>
  <si>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</si>
  <si>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</si>
  <si>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</si>
  <si>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</si>
  <si>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</si>
  <si>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</si>
  <si>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</si>
  <si>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</si>
  <si>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</si>
  <si>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</si>
  <si>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</si>
  <si>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</si>
  <si>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</si>
  <si>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</si>
  <si>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</si>
  <si>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</si>
  <si>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</si>
  <si>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</si>
  <si>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</si>
  <si>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</si>
  <si>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</si>
  <si>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</si>
  <si>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</si>
  <si>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</si>
  <si>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</si>
  <si>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</si>
  <si>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</si>
  <si>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</si>
  <si>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</si>
  <si>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</si>
  <si>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</si>
  <si>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</si>
  <si>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</si>
  <si>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</si>
  <si>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</si>
  <si>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</si>
  <si>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</si>
  <si>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</si>
  <si>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</si>
  <si>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</si>
  <si>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</si>
  <si>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</si>
  <si>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</si>
  <si>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</si>
  <si>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</si>
  <si>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</si>
  <si>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</si>
  <si>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</si>
  <si>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</si>
  <si>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</si>
  <si>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</si>
  <si>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</si>
  <si>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</si>
  <si>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</si>
  <si>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</si>
  <si>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</si>
  <si>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</si>
  <si>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</si>
  <si>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</si>
  <si>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</si>
  <si>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</si>
  <si>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</si>
  <si>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</si>
  <si>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</si>
  <si>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</si>
  <si>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</si>
  <si>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</si>
  <si>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</si>
  <si>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</si>
  <si>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</si>
  <si>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</si>
  <si>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</si>
  <si>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</si>
  <si>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</si>
  <si>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</si>
  <si>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</si>
  <si>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</si>
  <si>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</si>
  <si>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</si>
  <si>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</si>
  <si>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</si>
  <si>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</si>
  <si>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</si>
  <si>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</si>
  <si>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</si>
  <si>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</si>
  <si>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</si>
  <si>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</si>
  <si>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</si>
  <si>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</si>
  <si>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</si>
  <si>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</si>
  <si>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</si>
  <si>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</si>
  <si>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</si>
  <si>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</si>
  <si>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</si>
  <si>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</si>
  <si>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</si>
  <si>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</si>
  <si>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</si>
  <si>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</si>
  <si>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</si>
  <si>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</si>
  <si>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</si>
  <si>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</si>
  <si>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</si>
  <si>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</si>
  <si>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</si>
  <si>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</si>
  <si>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</si>
  <si>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</si>
  <si>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</si>
  <si>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</si>
  <si>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</si>
  <si>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</si>
  <si>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</si>
  <si>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</si>
  <si>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</si>
  <si>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</si>
  <si>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</si>
  <si>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</si>
  <si>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</si>
  <si>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</si>
  <si>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</si>
  <si>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</si>
  <si>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</si>
  <si>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</si>
  <si>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</si>
  <si>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</si>
  <si>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</si>
  <si>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</si>
  <si>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</si>
  <si>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</si>
  <si>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</si>
  <si>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</si>
  <si>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</si>
  <si>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</si>
  <si>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</si>
  <si>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</si>
  <si>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</si>
  <si>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</si>
  <si>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</si>
  <si>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</si>
  <si>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</si>
  <si>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</si>
  <si>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</si>
  <si>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</si>
  <si>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</si>
  <si>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</si>
  <si>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</si>
  <si>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</si>
  <si>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</si>
  <si>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</si>
  <si>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</si>
  <si>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</si>
  <si>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</si>
  <si>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</si>
  <si>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</si>
  <si>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</si>
  <si>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</si>
  <si>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</si>
  <si>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</si>
  <si>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</si>
  <si>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</si>
  <si>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</si>
  <si>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</si>
  <si>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</si>
  <si>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</si>
  <si>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</si>
  <si>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</si>
  <si>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</si>
  <si>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</si>
  <si>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</si>
  <si>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</si>
  <si>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</si>
  <si>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</si>
  <si>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</si>
  <si>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</si>
  <si>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</si>
  <si>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</si>
  <si>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</si>
  <si>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</si>
  <si>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</si>
  <si>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</si>
  <si>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</si>
  <si>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</si>
  <si>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</si>
  <si>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</si>
  <si>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</si>
  <si>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</si>
  <si>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</si>
  <si>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</si>
  <si>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</si>
  <si>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</si>
  <si>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</si>
  <si>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</si>
  <si>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</si>
  <si>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</si>
  <si>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</si>
  <si>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</si>
  <si>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</si>
  <si>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</si>
  <si>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</si>
  <si>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</si>
  <si>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</si>
  <si>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</si>
  <si>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</si>
  <si>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</si>
  <si>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</si>
  <si>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</si>
  <si>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</si>
  <si>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</si>
  <si>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</si>
  <si>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</si>
  <si>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</si>
  <si>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</si>
  <si>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</si>
  <si>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</si>
  <si>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</si>
  <si>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</si>
  <si>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</si>
  <si>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</si>
  <si>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</si>
  <si>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</si>
  <si>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</si>
  <si>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</si>
  <si>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</si>
  <si>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</si>
  <si>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</si>
  <si>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</si>
  <si>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</si>
  <si>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</si>
  <si>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</si>
  <si>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</si>
  <si>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</si>
  <si>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</si>
  <si>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</si>
  <si>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</si>
  <si>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</si>
  <si>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</si>
  <si>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</si>
  <si>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</si>
  <si>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</si>
  <si>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</si>
  <si>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</si>
  <si>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</si>
  <si>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</si>
  <si>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</si>
  <si>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</si>
  <si>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</si>
  <si>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</si>
  <si>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</si>
  <si>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</si>
  <si>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</si>
  <si>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</si>
  <si>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</si>
  <si>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</si>
  <si>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</si>
  <si>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</si>
  <si>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</si>
  <si>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</si>
  <si>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</si>
  <si>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</si>
  <si>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</si>
  <si>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</si>
  <si>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</si>
  <si>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</si>
  <si>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</si>
  <si>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</si>
  <si>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</si>
  <si>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</si>
  <si>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</si>
  <si>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</si>
  <si>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</si>
  <si>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</si>
  <si>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</si>
  <si>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</si>
  <si>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</si>
  <si>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</si>
  <si>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</si>
  <si>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</si>
  <si>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</si>
  <si>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</si>
  <si>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</si>
  <si>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</si>
  <si>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</si>
  <si>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</si>
  <si>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</si>
  <si>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</si>
  <si>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</si>
  <si>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</si>
  <si>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</si>
  <si>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</si>
  <si>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</si>
  <si>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</si>
  <si>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</si>
  <si>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</si>
  <si>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</si>
  <si>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</si>
  <si>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</si>
  <si>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</si>
  <si>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</si>
  <si>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</si>
  <si>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</si>
  <si>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</si>
  <si>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</si>
  <si>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</si>
  <si>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</si>
  <si>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</si>
  <si>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</si>
  <si>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</si>
  <si>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</si>
  <si>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</si>
  <si>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</si>
  <si>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</si>
  <si>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</si>
  <si>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</si>
  <si>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</si>
  <si>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</si>
  <si>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</si>
  <si>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</si>
  <si>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</si>
  <si>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</si>
  <si>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</si>
  <si>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</si>
  <si>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</si>
  <si>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</si>
  <si>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</si>
  <si>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</si>
  <si>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</si>
  <si>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</si>
  <si>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</si>
  <si>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</si>
  <si>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</si>
  <si>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</si>
  <si>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</si>
  <si>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</si>
  <si>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</si>
  <si>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</si>
  <si>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</si>
  <si>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</si>
  <si>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</si>
  <si>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</si>
  <si>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</si>
  <si>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</si>
  <si>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</si>
  <si>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</si>
  <si>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</si>
  <si>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</si>
  <si>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</si>
  <si>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</si>
  <si>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</si>
  <si>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</si>
  <si>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</si>
  <si>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</si>
  <si>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</si>
  <si>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</si>
  <si>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</si>
  <si>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</si>
  <si>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</si>
  <si>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</si>
  <si>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</si>
  <si>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</si>
  <si>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</si>
  <si>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</si>
  <si>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</si>
  <si>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</si>
  <si>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</si>
  <si>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</si>
  <si>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</si>
  <si>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</si>
  <si>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</si>
  <si>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</si>
  <si>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</si>
  <si>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</si>
  <si>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</si>
  <si>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</si>
  <si>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</si>
  <si>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</si>
  <si>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</si>
  <si>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</si>
  <si>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</si>
  <si>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</si>
  <si>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</si>
  <si>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</si>
  <si>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</si>
  <si>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</si>
  <si>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</si>
  <si>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</si>
  <si>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</si>
  <si>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</si>
  <si>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</si>
  <si>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</si>
  <si>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</si>
  <si>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</si>
  <si>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</si>
  <si>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</si>
  <si>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</si>
  <si>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</si>
  <si>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</si>
  <si>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</si>
  <si>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</si>
  <si>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</si>
  <si>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</si>
  <si>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</si>
  <si>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</si>
  <si>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</si>
  <si>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</si>
  <si>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</si>
  <si>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</si>
  <si>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</si>
  <si>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</si>
  <si>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</si>
  <si>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</si>
  <si>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</si>
  <si>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</si>
  <si>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</si>
  <si>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</si>
  <si>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</si>
  <si>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</si>
  <si>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</si>
  <si>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</si>
  <si>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</si>
  <si>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</si>
  <si>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</si>
  <si>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</si>
  <si>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</si>
  <si>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</si>
  <si>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</si>
  <si>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</si>
  <si>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</si>
  <si>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</si>
  <si>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</si>
  <si>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</si>
  <si>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</si>
  <si>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</si>
  <si>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</si>
  <si>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</si>
  <si>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</si>
  <si>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</si>
  <si>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</si>
  <si>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</si>
  <si>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</si>
  <si>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</si>
  <si>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</si>
  <si>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</si>
  <si>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</si>
  <si>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</si>
  <si>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</si>
  <si>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</si>
  <si>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</si>
  <si>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</si>
  <si>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</si>
  <si>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</si>
  <si>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</si>
  <si>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</si>
  <si>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</si>
  <si>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</si>
  <si>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</si>
  <si>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</si>
  <si>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</si>
  <si>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</si>
  <si>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</si>
  <si>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</si>
  <si>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</si>
  <si>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</si>
  <si>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</si>
  <si>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</si>
  <si>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</si>
  <si>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</si>
  <si>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</si>
  <si>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</si>
  <si>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</si>
  <si>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</si>
  <si>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</si>
  <si>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</si>
  <si>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</si>
  <si>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</si>
  <si>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</si>
  <si>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</si>
  <si>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</si>
  <si>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</si>
  <si>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</si>
  <si>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</si>
  <si>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</si>
  <si>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</si>
  <si>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</si>
  <si>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</si>
  <si>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</si>
  <si>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</si>
  <si>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</si>
  <si>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</si>
  <si>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</si>
  <si>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</si>
  <si>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</si>
  <si>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</si>
  <si>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</si>
  <si>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</si>
  <si>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</si>
  <si>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</si>
  <si>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</si>
  <si>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</si>
  <si>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</si>
  <si>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</si>
  <si>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</si>
  <si>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</si>
  <si>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</si>
  <si>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</si>
  <si>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</si>
  <si>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</si>
  <si>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</si>
  <si>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</si>
  <si>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</si>
  <si>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</si>
  <si>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</si>
  <si>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</si>
  <si>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</si>
  <si>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</si>
  <si>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</si>
  <si>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</si>
  <si>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</si>
  <si>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</si>
  <si>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</si>
  <si>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</si>
  <si>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</si>
  <si>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</si>
  <si>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</si>
  <si>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</si>
  <si>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</si>
  <si>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</si>
  <si>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</si>
  <si>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</si>
  <si>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</si>
  <si>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</si>
  <si>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</si>
  <si>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</si>
  <si>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</si>
  <si>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</si>
  <si>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</si>
  <si>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</si>
  <si>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</si>
  <si>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</si>
  <si>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</si>
  <si>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</si>
  <si>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</si>
  <si>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</si>
  <si>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</si>
  <si>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</si>
  <si>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</si>
  <si>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</si>
  <si>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</si>
  <si>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</si>
  <si>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</si>
  <si>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</si>
  <si>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</si>
  <si>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</si>
  <si>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</si>
  <si>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</si>
  <si>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</si>
  <si>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</si>
  <si>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</si>
  <si>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</si>
  <si>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</si>
  <si>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</si>
  <si>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</si>
  <si>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</si>
  <si>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</si>
  <si>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</si>
  <si>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</si>
  <si>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</si>
  <si>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</si>
  <si>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</si>
  <si>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</si>
  <si>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</si>
  <si>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</si>
  <si>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</si>
  <si>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</si>
  <si>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</si>
  <si>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</si>
  <si>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</si>
  <si>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</si>
  <si>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</si>
  <si>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</si>
  <si>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</si>
  <si>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</si>
  <si>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</si>
  <si>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</si>
  <si>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</si>
  <si>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</si>
  <si>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</si>
  <si>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</si>
  <si>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</si>
  <si>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</si>
  <si>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</si>
  <si>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</si>
  <si>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</si>
  <si>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</si>
  <si>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</si>
  <si>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</si>
  <si>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</si>
  <si>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</si>
  <si>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</si>
  <si>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</si>
  <si>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</si>
  <si>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</si>
  <si>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</si>
  <si>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</si>
  <si>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</si>
  <si>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</si>
  <si>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</si>
  <si>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</si>
  <si>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</si>
  <si>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</si>
  <si>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</si>
  <si>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</si>
  <si>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</si>
  <si>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</si>
  <si>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</si>
  <si>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</si>
  <si>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</si>
  <si>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</si>
  <si>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</si>
  <si>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</si>
  <si>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</si>
  <si>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</si>
  <si>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</si>
  <si>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</si>
  <si>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</si>
  <si>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</si>
  <si>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</si>
  <si>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</si>
  <si>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</si>
  <si>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</si>
  <si>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</si>
  <si>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</si>
  <si>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</si>
  <si>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</si>
  <si>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</si>
  <si>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</si>
  <si>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</si>
  <si>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</si>
  <si>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</si>
  <si>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</si>
  <si>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</si>
  <si>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</si>
  <si>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</si>
  <si>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</si>
  <si>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</si>
  <si>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</si>
  <si>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</si>
  <si>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</si>
  <si>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</si>
  <si>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</si>
  <si>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</si>
  <si>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</si>
  <si>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</si>
  <si>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</si>
  <si>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</si>
  <si>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</si>
  <si>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</si>
  <si>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</si>
  <si>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</si>
  <si>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</si>
  <si>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</si>
  <si>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</si>
  <si>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</si>
  <si>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</si>
  <si>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</si>
  <si>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</si>
  <si>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</si>
  <si>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</si>
  <si>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</si>
  <si>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</si>
  <si>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</si>
  <si>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</si>
  <si>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</si>
  <si>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</si>
  <si>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</si>
  <si>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</si>
  <si>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</si>
  <si>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</si>
  <si>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</si>
  <si>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</si>
  <si>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</si>
  <si>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</si>
  <si>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</si>
  <si>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</si>
  <si>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</si>
  <si>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</si>
  <si>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</si>
  <si>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</si>
  <si>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</si>
  <si>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</si>
  <si>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</si>
  <si>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</si>
  <si>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</si>
  <si>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</si>
  <si>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</si>
  <si>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</si>
  <si>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</si>
  <si>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</si>
  <si>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</si>
  <si>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</si>
  <si>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</si>
  <si>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</si>
  <si>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</si>
  <si>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</si>
  <si>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</si>
  <si>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</si>
  <si>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</si>
  <si>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</si>
  <si>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</si>
  <si>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</si>
  <si>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</si>
  <si>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</si>
  <si>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</si>
  <si>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</si>
  <si>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</si>
  <si>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</si>
  <si>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</si>
  <si>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</si>
  <si>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</si>
  <si>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</si>
  <si>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</si>
  <si>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</si>
  <si>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</si>
  <si>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</si>
  <si>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</si>
  <si>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</si>
  <si>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</si>
  <si>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</si>
  <si>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</si>
  <si>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</si>
  <si>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</si>
  <si>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</si>
  <si>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</si>
  <si>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</si>
  <si>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</si>
  <si>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</si>
  <si>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</si>
  <si>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</si>
  <si>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</si>
  <si>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</si>
  <si>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</si>
  <si>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</si>
  <si>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</si>
  <si>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</si>
  <si>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</si>
  <si>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</si>
  <si>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</si>
  <si>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</si>
  <si>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</si>
  <si>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</si>
  <si>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</si>
  <si>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</si>
  <si>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</si>
  <si>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</si>
  <si>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</si>
  <si>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</si>
  <si>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</si>
  <si>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</si>
  <si>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</si>
  <si>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</si>
  <si>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</si>
  <si>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</si>
  <si>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</si>
  <si>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</si>
  <si>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</si>
  <si>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</si>
  <si>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</si>
  <si>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</si>
  <si>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</si>
  <si>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</si>
  <si>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</si>
  <si>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</si>
  <si>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</si>
  <si>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</si>
  <si>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</si>
  <si>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</si>
  <si>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</si>
  <si>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</si>
  <si>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</si>
  <si>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</si>
  <si>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</si>
  <si>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</si>
  <si>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</si>
  <si>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</si>
  <si>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</si>
  <si>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</si>
  <si>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</si>
  <si>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</si>
  <si>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</si>
  <si>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</si>
  <si>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</si>
  <si>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</si>
  <si>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</si>
  <si>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</si>
  <si>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</si>
  <si>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</si>
  <si>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</si>
  <si>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</si>
  <si>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</si>
  <si>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</si>
  <si>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</si>
  <si>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</si>
  <si>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</si>
  <si>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</si>
  <si>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</si>
  <si>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</si>
  <si>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</si>
  <si>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</si>
  <si>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</si>
  <si>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</si>
  <si>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</si>
  <si>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</si>
  <si>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</si>
  <si>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</si>
  <si>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</si>
  <si>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</si>
  <si>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</si>
  <si>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</si>
  <si>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</si>
  <si>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</si>
  <si>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</si>
  <si>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</si>
  <si>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</si>
  <si>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</si>
  <si>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</si>
  <si>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</si>
  <si>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</si>
  <si>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</si>
  <si>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</si>
  <si>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</si>
  <si>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</si>
  <si>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</si>
  <si>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</si>
  <si>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</si>
  <si>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</si>
  <si>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</si>
  <si>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</si>
  <si>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</si>
  <si>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</si>
  <si>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</si>
  <si>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</si>
  <si>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</si>
  <si>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</si>
  <si>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</si>
  <si>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</si>
  <si>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</si>
  <si>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</si>
  <si>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</si>
  <si>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</si>
  <si>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</si>
  <si>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</si>
  <si>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</si>
  <si>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</si>
  <si>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</si>
  <si>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</si>
  <si>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</si>
  <si>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</si>
  <si>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</si>
  <si>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</si>
  <si>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</si>
  <si>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</si>
  <si>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</si>
  <si>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</si>
  <si>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</si>
  <si>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</si>
  <si>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</si>
  <si>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</si>
  <si>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</si>
  <si>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</si>
  <si>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</si>
  <si>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</si>
  <si>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</si>
  <si>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</si>
  <si>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</si>
  <si>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</si>
  <si>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</si>
  <si>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</si>
  <si>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</si>
  <si>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</si>
  <si>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</si>
  <si>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</si>
  <si>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</si>
  <si>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</si>
  <si>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</si>
  <si>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</si>
  <si>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</si>
  <si>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</si>
  <si>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</si>
  <si>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</si>
  <si>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</si>
  <si>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</si>
  <si>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</si>
  <si>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</si>
  <si>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</si>
  <si>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</si>
  <si>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</si>
  <si>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</si>
  <si>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</si>
  <si>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</si>
  <si>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</si>
  <si>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</si>
  <si>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</si>
  <si>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</si>
  <si>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</si>
  <si>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</si>
  <si>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</si>
  <si>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</si>
  <si>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</si>
  <si>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</si>
  <si>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</si>
  <si>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</si>
  <si>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</si>
  <si>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</si>
  <si>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</si>
  <si>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</si>
  <si>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</si>
  <si>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</si>
  <si>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</si>
  <si>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</si>
  <si>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</si>
  <si>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</si>
  <si>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</si>
  <si>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</si>
  <si>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</si>
  <si>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</si>
  <si>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</si>
  <si>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</si>
  <si>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</si>
  <si>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</si>
  <si>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</si>
  <si>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</si>
  <si>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</si>
  <si>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</si>
  <si>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</si>
  <si>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</si>
  <si>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</si>
  <si>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</si>
  <si>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</si>
  <si>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</si>
  <si>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</si>
  <si>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</si>
  <si>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</si>
  <si>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</si>
  <si>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</si>
  <si>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</si>
  <si>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</si>
  <si>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</si>
  <si>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</si>
  <si>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</si>
  <si>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</si>
  <si>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</si>
  <si>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</si>
  <si>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</si>
  <si>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</si>
  <si>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</si>
  <si>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</si>
  <si>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</si>
  <si>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</si>
  <si>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</si>
  <si>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</si>
  <si>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</si>
  <si>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</si>
  <si>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</si>
  <si>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</si>
  <si>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</si>
  <si>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</si>
  <si>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</si>
  <si>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</si>
  <si>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</si>
  <si>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</si>
  <si>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</si>
  <si>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</si>
  <si>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</si>
  <si>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</si>
  <si>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</si>
  <si>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</si>
  <si>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</si>
  <si>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</si>
  <si>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</si>
  <si>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</si>
  <si>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</si>
  <si>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</si>
  <si>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</si>
  <si>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</si>
  <si>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</si>
  <si>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</si>
  <si>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</si>
  <si>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</si>
  <si>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</si>
  <si>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</si>
  <si>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</si>
  <si>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</si>
  <si>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</si>
  <si>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</si>
  <si>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</si>
  <si>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</si>
  <si>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</si>
  <si>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</si>
  <si>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</si>
  <si>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</si>
  <si>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</si>
  <si>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</si>
  <si>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</si>
  <si>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</si>
  <si>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</si>
  <si>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</si>
  <si>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</si>
  <si>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</si>
  <si>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</si>
  <si>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</si>
  <si>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</si>
  <si>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</si>
  <si>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</si>
  <si>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</si>
  <si>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</si>
  <si>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</si>
  <si>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</si>
  <si>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</si>
  <si>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</si>
  <si>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</si>
  <si>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</si>
  <si>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</si>
  <si>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</si>
  <si>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</si>
  <si>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</si>
  <si>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</si>
  <si>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</si>
  <si>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</si>
  <si>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</si>
  <si>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</si>
  <si>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</si>
  <si>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</si>
  <si>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</si>
  <si>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</si>
  <si>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</si>
  <si>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</si>
  <si>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</si>
  <si>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</si>
  <si>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</si>
  <si>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</si>
  <si>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</si>
  <si>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</si>
  <si>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</si>
  <si>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</si>
  <si>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</si>
  <si>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</si>
  <si>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</si>
  <si>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</si>
  <si>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</si>
  <si>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</si>
  <si>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</si>
  <si>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</si>
  <si>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</si>
  <si>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</si>
  <si>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</si>
  <si>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</si>
  <si>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</si>
  <si>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</si>
  <si>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</si>
  <si>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</si>
  <si>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</si>
  <si>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</si>
  <si>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</si>
  <si>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</si>
  <si>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</si>
  <si>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</si>
  <si>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</si>
  <si>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</si>
  <si>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</si>
  <si>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</si>
  <si>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</si>
  <si>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</si>
  <si>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</si>
  <si>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</si>
  <si>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</si>
  <si>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</si>
  <si>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</si>
  <si>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</si>
  <si>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</si>
  <si>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</si>
  <si>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</si>
  <si>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</si>
  <si>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</si>
  <si>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</si>
  <si>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</si>
  <si>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</si>
  <si>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</si>
  <si>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</si>
  <si>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</si>
  <si>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</si>
  <si>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</si>
  <si>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</si>
  <si>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</si>
  <si>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</si>
  <si>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</si>
  <si>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</si>
  <si>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</si>
  <si>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</si>
  <si>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</si>
  <si>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</si>
  <si>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</si>
  <si>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</si>
  <si>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</si>
  <si>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</si>
  <si>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</si>
  <si>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</si>
  <si>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</si>
  <si>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</si>
  <si>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</si>
  <si>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</si>
  <si>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</si>
  <si>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</si>
  <si>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</si>
  <si>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</si>
  <si>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</si>
  <si>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</si>
  <si>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</si>
  <si>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</si>
  <si>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</si>
  <si>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</si>
  <si>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</si>
  <si>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</si>
  <si>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</si>
  <si>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</si>
  <si>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</si>
  <si>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</si>
  <si>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</si>
  <si>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</si>
  <si>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</si>
  <si>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</si>
  <si>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</si>
  <si>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</si>
  <si>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</si>
  <si>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</si>
  <si>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</si>
  <si>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</si>
  <si>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</si>
  <si>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</si>
  <si>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</si>
  <si>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</si>
  <si>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</si>
  <si>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</si>
  <si>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</si>
  <si>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</si>
  <si>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</si>
  <si>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</si>
  <si>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</si>
  <si>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</si>
  <si>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</si>
  <si>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</si>
  <si>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</si>
  <si>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</si>
  <si>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</si>
  <si>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</si>
  <si>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</si>
  <si>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</si>
  <si>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</si>
  <si>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</si>
  <si>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</si>
  <si>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</si>
  <si>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</si>
  <si>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</si>
  <si>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</si>
  <si>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</si>
  <si>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</si>
  <si>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</si>
  <si>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</si>
  <si>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</si>
  <si>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</si>
  <si>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</si>
  <si>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</si>
  <si>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</si>
  <si>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</si>
  <si>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</si>
  <si>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</si>
  <si>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</si>
  <si>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</si>
  <si>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</si>
  <si>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</si>
  <si>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</si>
  <si>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</si>
  <si>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</si>
  <si>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</si>
  <si>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</si>
  <si>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</si>
  <si>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</si>
  <si>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</si>
  <si>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</si>
  <si>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</si>
  <si>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</si>
  <si>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</si>
  <si>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</si>
  <si>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</si>
  <si>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</si>
  <si>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</si>
  <si>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</si>
  <si>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</si>
  <si>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</si>
  <si>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</si>
  <si>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</si>
  <si>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</si>
  <si>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</si>
  <si>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</si>
  <si>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</si>
  <si>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</si>
  <si>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</si>
  <si>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</si>
  <si>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</si>
  <si>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</si>
  <si>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</si>
  <si>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</si>
  <si>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</si>
  <si>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</si>
  <si>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</si>
  <si>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</si>
  <si>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</si>
  <si>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</si>
  <si>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</si>
  <si>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</si>
  <si>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</si>
  <si>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</si>
  <si>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</si>
  <si>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</si>
  <si>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</si>
  <si>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</si>
  <si>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</si>
  <si>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</si>
  <si>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</si>
  <si>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</si>
  <si>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</si>
  <si>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</si>
  <si>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</si>
  <si>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</si>
  <si>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</si>
  <si>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</si>
  <si>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</si>
  <si>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</si>
  <si>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</si>
  <si>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</si>
  <si>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</si>
  <si>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</si>
  <si>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</si>
  <si>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</si>
  <si>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</si>
  <si>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</si>
  <si>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</si>
  <si>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</si>
  <si>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</si>
  <si>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</si>
  <si>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</si>
  <si>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</si>
  <si>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</si>
  <si>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</si>
  <si>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</si>
  <si>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</si>
  <si>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</si>
  <si>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</si>
  <si>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</si>
  <si>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</si>
  <si>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</si>
  <si>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</si>
  <si>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</si>
  <si>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</si>
  <si>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</si>
  <si>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</si>
  <si>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</si>
  <si>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</si>
  <si>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</si>
  <si>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</si>
  <si>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</si>
  <si>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</si>
  <si>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</si>
  <si>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</si>
  <si>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</si>
  <si>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</si>
  <si>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</si>
  <si>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</si>
  <si>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</si>
  <si>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</si>
  <si>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</si>
  <si>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</si>
  <si>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</si>
  <si>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</si>
  <si>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</si>
  <si>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</si>
  <si>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</si>
  <si>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</si>
  <si>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</si>
  <si>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</si>
  <si>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</si>
  <si>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</si>
  <si>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</si>
  <si>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</si>
  <si>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</si>
  <si>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</si>
  <si>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</si>
  <si>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</si>
  <si>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</si>
  <si>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</si>
  <si>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</si>
  <si>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</si>
  <si>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</si>
  <si>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</si>
  <si>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</si>
  <si>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</si>
  <si>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</si>
  <si>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</si>
  <si>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</si>
  <si>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</si>
  <si>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</si>
  <si>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</si>
  <si>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</si>
  <si>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</si>
  <si>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</si>
  <si>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</si>
  <si>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</si>
  <si>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</si>
  <si>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</si>
  <si>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</si>
  <si>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</si>
  <si>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</si>
  <si>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</si>
  <si>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</si>
  <si>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</si>
  <si>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</si>
  <si>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</si>
  <si>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</si>
  <si>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</si>
  <si>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</si>
  <si>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</si>
  <si>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</si>
  <si>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</si>
  <si>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</si>
  <si>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</si>
  <si>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</si>
  <si>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</si>
  <si>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</si>
  <si>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</si>
  <si>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</si>
  <si>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</si>
  <si>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</si>
  <si>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</si>
  <si>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</si>
  <si>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</si>
  <si>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</si>
  <si>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</si>
  <si>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</si>
  <si>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</si>
  <si>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</si>
  <si>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</si>
  <si>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</si>
  <si>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</si>
  <si>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</si>
  <si>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</si>
  <si>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</si>
  <si>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</si>
  <si>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</si>
  <si>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</si>
  <si>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</si>
  <si>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</si>
  <si>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</si>
  <si>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</si>
  <si>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</si>
  <si>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</si>
  <si>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</si>
  <si>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</si>
  <si>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</si>
  <si>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</si>
  <si>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</si>
  <si>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</si>
  <si>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</si>
  <si>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</si>
  <si>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</si>
  <si>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</si>
  <si>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</si>
  <si>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</si>
  <si>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</si>
  <si>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</si>
  <si>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</si>
  <si>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</si>
  <si>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</si>
  <si>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</si>
  <si>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</si>
  <si>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</si>
  <si>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</si>
  <si>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</si>
  <si>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</si>
  <si>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</si>
  <si>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</si>
  <si>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</si>
  <si>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</si>
  <si>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</si>
  <si>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</si>
  <si>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</si>
  <si>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</si>
  <si>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</si>
  <si>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</si>
  <si>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</si>
  <si>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</si>
  <si>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</si>
  <si>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</si>
  <si>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</si>
  <si>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</si>
  <si>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</si>
  <si>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</si>
  <si>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</si>
  <si>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</si>
  <si>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</si>
  <si>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</si>
  <si>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</si>
  <si>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</si>
  <si>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</si>
  <si>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</si>
  <si>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</si>
  <si>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</si>
  <si>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</si>
  <si>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</si>
  <si>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</si>
  <si>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</si>
  <si>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</si>
  <si>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</si>
  <si>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</si>
  <si>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</si>
  <si>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</si>
  <si>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</si>
  <si>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</si>
  <si>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</si>
  <si>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</si>
  <si>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</si>
  <si>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</si>
  <si>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</si>
  <si>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</si>
  <si>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</si>
  <si>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</si>
  <si>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</si>
  <si>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</si>
  <si>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</si>
  <si>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</si>
  <si>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</si>
  <si>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</si>
  <si>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</si>
  <si>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</si>
  <si>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</si>
  <si>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</si>
  <si>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</si>
  <si>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</si>
  <si>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</si>
  <si>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</si>
  <si>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</si>
  <si>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</si>
  <si>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</si>
  <si>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</si>
  <si>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</si>
  <si>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</si>
  <si>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</si>
  <si>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</si>
  <si>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</si>
  <si>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</si>
  <si>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</si>
  <si>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</si>
  <si>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</si>
  <si>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</si>
  <si>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</si>
  <si>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</si>
  <si>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</si>
  <si>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</si>
  <si>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</si>
  <si>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</si>
  <si>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</si>
  <si>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</si>
  <si>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</si>
  <si>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</si>
  <si>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</si>
  <si>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</si>
  <si>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</si>
  <si>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</si>
  <si>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</si>
  <si>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</si>
  <si>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</si>
  <si>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</si>
  <si>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</si>
  <si>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</si>
  <si>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</si>
  <si>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</si>
  <si>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</si>
  <si>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</si>
  <si>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</si>
  <si>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</si>
  <si>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</si>
  <si>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</si>
  <si>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</si>
  <si>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</si>
  <si>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</si>
  <si>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</si>
  <si>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</si>
  <si>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</si>
  <si>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</si>
  <si>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</si>
  <si>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</si>
  <si>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</si>
  <si>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</si>
  <si>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</si>
  <si>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</si>
  <si>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</si>
  <si>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</si>
  <si>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</si>
  <si>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</si>
  <si>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</si>
  <si>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</si>
  <si>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</si>
  <si>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</si>
  <si>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</si>
  <si>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</si>
  <si>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</si>
  <si>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</si>
  <si>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</si>
  <si>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</si>
  <si>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</si>
  <si>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</si>
  <si>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</si>
  <si>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</si>
  <si>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</si>
  <si>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</si>
  <si>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</si>
  <si>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</si>
  <si>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</si>
  <si>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</si>
  <si>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</si>
  <si>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</si>
  <si>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</si>
  <si>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</si>
  <si>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</si>
  <si>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</si>
  <si>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</si>
  <si>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</si>
  <si>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</si>
  <si>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</si>
  <si>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</si>
  <si>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</si>
  <si>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</si>
  <si>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</si>
  <si>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</si>
  <si>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</si>
  <si>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</si>
  <si>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</si>
  <si>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</si>
  <si>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</si>
  <si>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</si>
  <si>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</si>
  <si>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</si>
  <si>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</si>
  <si>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</si>
  <si>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</si>
  <si>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</si>
  <si>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</si>
  <si>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</si>
  <si>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</si>
  <si>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</si>
  <si>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</si>
  <si>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</si>
  <si>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</si>
  <si>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</si>
  <si>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</si>
  <si>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</si>
  <si>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</si>
  <si>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</si>
  <si>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</si>
  <si>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</si>
  <si>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</si>
  <si>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</si>
  <si>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</si>
  <si>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</si>
  <si>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</si>
  <si>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</si>
  <si>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</si>
  <si>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</si>
  <si>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</si>
  <si>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</si>
  <si>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</si>
  <si>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</si>
  <si>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</si>
  <si>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</si>
  <si>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</si>
  <si>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</si>
  <si>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</si>
  <si>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</si>
  <si>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</si>
  <si>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</si>
  <si>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</si>
  <si>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</si>
  <si>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</si>
  <si>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</si>
  <si>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</si>
  <si>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</si>
  <si>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</si>
  <si>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</si>
  <si>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</si>
  <si>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</si>
  <si>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</si>
  <si>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</si>
  <si>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</si>
  <si>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</si>
  <si>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</si>
  <si>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</si>
  <si>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</si>
  <si>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</si>
  <si>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</si>
  <si>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</si>
  <si>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</si>
  <si>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</si>
  <si>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</si>
  <si>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</si>
  <si>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</si>
  <si>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</si>
  <si>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</si>
  <si>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</si>
  <si>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</si>
  <si>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</si>
  <si>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</si>
  <si>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</si>
  <si>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</si>
  <si>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</si>
  <si>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</si>
  <si>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</si>
  <si>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</si>
  <si>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</si>
  <si>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</si>
  <si>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</si>
  <si>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</si>
  <si>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</si>
  <si>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</si>
  <si>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</si>
  <si>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</si>
  <si>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</si>
  <si>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</si>
  <si>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</si>
  <si>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</si>
  <si>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</si>
  <si>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</si>
  <si>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</si>
  <si>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</si>
  <si>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</si>
  <si>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</si>
  <si>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</si>
  <si>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</si>
  <si>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</si>
  <si>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</si>
  <si>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</si>
  <si>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</si>
  <si>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</si>
  <si>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</si>
  <si>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</si>
  <si>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</si>
  <si>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</si>
  <si>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</si>
  <si>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</si>
  <si>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</si>
  <si>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</si>
  <si>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</si>
  <si>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</si>
  <si>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</si>
  <si>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</si>
  <si>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</si>
  <si>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</si>
  <si>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</si>
  <si>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</si>
  <si>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</si>
  <si>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</si>
  <si>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</si>
  <si>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</si>
  <si>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</si>
  <si>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</si>
  <si>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</si>
  <si>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</si>
  <si>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</si>
  <si>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</si>
  <si>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</si>
  <si>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</si>
  <si>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</si>
  <si>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</si>
  <si>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</si>
  <si>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</si>
  <si>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</si>
  <si>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</si>
  <si>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</si>
  <si>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</si>
  <si>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</si>
  <si>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</si>
  <si>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</si>
  <si>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</si>
  <si>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</si>
  <si>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</si>
  <si>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</si>
  <si>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</si>
  <si>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</si>
  <si>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</si>
  <si>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</si>
  <si>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</si>
  <si>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</si>
  <si>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</si>
  <si>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</si>
  <si>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</si>
  <si>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</si>
  <si>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</si>
  <si>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</si>
  <si>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</si>
  <si>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</si>
  <si>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</si>
  <si>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</si>
  <si>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</si>
  <si>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</si>
  <si>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</si>
  <si>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</si>
  <si>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</si>
  <si>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</si>
  <si>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</si>
  <si>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</si>
  <si>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</si>
  <si>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</si>
  <si>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</si>
  <si>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</si>
  <si>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</si>
  <si>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</si>
  <si>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</si>
  <si>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</si>
  <si>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</si>
  <si>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</si>
  <si>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</si>
  <si>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</si>
  <si>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</si>
  <si>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</si>
  <si>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</si>
  <si>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</si>
  <si>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</si>
  <si>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</si>
  <si>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</si>
  <si>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</si>
  <si>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</si>
  <si>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</si>
  <si>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</si>
  <si>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</si>
  <si>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</si>
  <si>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</si>
  <si>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</si>
  <si>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</si>
  <si>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</si>
  <si>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</si>
  <si>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</si>
  <si>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</si>
  <si>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</si>
  <si>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</si>
  <si>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</si>
  <si>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</si>
  <si>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</si>
  <si>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</si>
  <si>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</si>
  <si>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</si>
  <si>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</si>
  <si>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</si>
  <si>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</si>
  <si>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</si>
  <si>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</si>
  <si>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</si>
  <si>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</si>
  <si>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</si>
  <si>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</si>
  <si>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</si>
  <si>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</si>
  <si>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</si>
  <si>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</si>
  <si>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</si>
  <si>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</si>
  <si>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</si>
  <si>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</si>
  <si>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</si>
  <si>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</si>
  <si>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</si>
  <si>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</si>
  <si>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</si>
  <si>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</si>
  <si>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</si>
  <si>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</si>
  <si>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</si>
  <si>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</si>
  <si>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</si>
  <si>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</si>
  <si>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</si>
  <si>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</si>
  <si>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</si>
  <si>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</si>
  <si>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</si>
  <si>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</si>
  <si>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</si>
  <si>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</si>
  <si>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</si>
  <si>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</si>
  <si>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</si>
  <si>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</si>
  <si>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</si>
  <si>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</si>
  <si>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</si>
  <si>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</si>
  <si>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</si>
  <si>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</si>
  <si>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</si>
  <si>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</si>
  <si>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</si>
  <si>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</si>
  <si>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</si>
  <si>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</si>
  <si>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</si>
  <si>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</si>
  <si>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</si>
  <si>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</si>
  <si>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</si>
  <si>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</si>
  <si>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</si>
  <si>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</si>
  <si>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</si>
  <si>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</si>
  <si>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</si>
  <si>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</si>
  <si>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</si>
  <si>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</si>
  <si>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</si>
  <si>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</si>
  <si>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</si>
  <si>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</si>
  <si>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</si>
  <si>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</si>
  <si>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</si>
  <si>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</si>
  <si>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</si>
  <si>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</si>
  <si>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</si>
  <si>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</si>
  <si>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</si>
  <si>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</si>
  <si>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</si>
  <si>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</si>
  <si>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</si>
  <si>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</si>
  <si>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</si>
  <si>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</si>
  <si>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</si>
  <si>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</si>
  <si>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</si>
  <si>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</si>
  <si>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</si>
  <si>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</si>
  <si>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</si>
  <si>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</si>
  <si>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</si>
  <si>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</si>
  <si>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</si>
  <si>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</si>
  <si>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</si>
  <si>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</si>
  <si>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</si>
  <si>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</si>
  <si>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</si>
  <si>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</si>
  <si>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</si>
  <si>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</si>
  <si>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</si>
  <si>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</si>
  <si>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</si>
  <si>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</si>
  <si>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</si>
  <si>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</si>
  <si>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</si>
  <si>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</si>
  <si>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</si>
  <si>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</si>
  <si>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</si>
  <si>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</si>
  <si>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</si>
  <si>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</si>
  <si>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</si>
  <si>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</si>
  <si>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</si>
  <si>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</si>
  <si>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</si>
  <si>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</si>
  <si>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</si>
  <si>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</si>
  <si>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</si>
  <si>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</si>
  <si>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</si>
  <si>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</si>
  <si>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</si>
  <si>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</si>
  <si>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</si>
  <si>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</si>
  <si>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</si>
  <si>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</si>
  <si>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</si>
  <si>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</si>
  <si>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</si>
  <si>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</si>
  <si>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</si>
  <si>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</si>
  <si>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</si>
  <si>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</si>
  <si>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</si>
  <si>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</si>
  <si>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</si>
  <si>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</si>
  <si>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</si>
  <si>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</si>
  <si>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</si>
  <si>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</si>
  <si>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</si>
  <si>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</si>
  <si>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</si>
  <si>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</si>
  <si>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</si>
  <si>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</si>
  <si>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</si>
  <si>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</si>
  <si>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</si>
  <si>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</si>
  <si>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</si>
  <si>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</si>
  <si>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</si>
  <si>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</si>
  <si>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</si>
  <si>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</si>
  <si>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</si>
  <si>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</si>
  <si>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</si>
  <si>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</si>
  <si>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</si>
  <si>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</si>
  <si>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</si>
  <si>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</si>
  <si>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</si>
  <si>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</si>
  <si>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</si>
  <si>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</si>
  <si>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</si>
  <si>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</si>
  <si>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</si>
  <si>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</si>
  <si>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</si>
  <si>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</si>
  <si>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</si>
  <si>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</si>
  <si>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</si>
  <si>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</si>
  <si>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</si>
  <si>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</si>
  <si>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</si>
  <si>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</si>
  <si>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</si>
  <si>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</si>
  <si>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</si>
  <si>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</si>
  <si>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</si>
  <si>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</si>
  <si>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</si>
  <si>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</si>
  <si>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</si>
  <si>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</si>
  <si>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</si>
  <si>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</si>
  <si>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</si>
  <si>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</si>
  <si>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</si>
  <si>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</si>
  <si>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</si>
  <si>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</si>
  <si>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</si>
  <si>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</si>
  <si>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</si>
  <si>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</si>
  <si>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</si>
  <si>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</si>
  <si>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</si>
  <si>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</si>
  <si>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</si>
  <si>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</si>
  <si>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</si>
  <si>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</si>
  <si>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</si>
  <si>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</si>
  <si>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</si>
  <si>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</si>
  <si>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</si>
  <si>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</si>
  <si>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</si>
  <si>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</si>
  <si>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</si>
  <si>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</si>
  <si>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</si>
  <si>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</si>
  <si>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</si>
  <si>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</si>
  <si>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</si>
  <si>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</si>
  <si>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</si>
  <si>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</si>
  <si>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</si>
  <si>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</si>
  <si>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</si>
  <si>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</si>
  <si>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</si>
  <si>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</si>
  <si>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</si>
  <si>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</si>
  <si>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</si>
  <si>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</si>
  <si>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</si>
  <si>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</si>
  <si>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</si>
  <si>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</si>
  <si>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</si>
  <si>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</si>
  <si>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</si>
  <si>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</si>
  <si>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</si>
  <si>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</si>
  <si>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</si>
  <si>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</si>
  <si>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</si>
  <si>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</si>
  <si>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</si>
  <si>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</si>
  <si>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</si>
  <si>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</si>
  <si>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</si>
  <si>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</si>
  <si>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</si>
  <si>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</si>
  <si>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</si>
  <si>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</si>
  <si>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</si>
  <si>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</si>
  <si>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</si>
  <si>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</si>
  <si>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</si>
  <si>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</si>
  <si>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</si>
  <si>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</si>
  <si>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</si>
  <si>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</si>
  <si>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</si>
  <si>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</si>
  <si>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</si>
  <si>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</si>
  <si>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</si>
  <si>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</si>
  <si>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</si>
  <si>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</si>
  <si>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</si>
  <si>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</si>
  <si>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</si>
  <si>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</si>
  <si>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</si>
  <si>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</si>
  <si>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</si>
  <si>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</si>
  <si>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</si>
  <si>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</si>
  <si>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</si>
  <si>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</si>
  <si>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</si>
  <si>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</si>
  <si>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</si>
  <si>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</si>
  <si>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</si>
  <si>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</si>
  <si>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</si>
  <si>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</si>
  <si>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</si>
  <si>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</si>
  <si>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</si>
  <si>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</si>
  <si>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</si>
  <si>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</si>
  <si>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</si>
  <si>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</si>
  <si>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</si>
  <si>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</si>
  <si>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</si>
  <si>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</si>
  <si>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</si>
  <si>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</si>
  <si>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</si>
  <si>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</si>
  <si>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</si>
  <si>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</si>
  <si>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</si>
  <si>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</si>
  <si>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</si>
  <si>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</si>
  <si>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</si>
  <si>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</si>
  <si>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</si>
  <si>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</si>
  <si>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</si>
  <si>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</si>
  <si>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</si>
  <si>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</si>
  <si>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</si>
  <si>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</si>
  <si>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</si>
  <si>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</si>
  <si>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</si>
  <si>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</si>
  <si>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</si>
  <si>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</si>
  <si>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</si>
  <si>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</si>
  <si>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</si>
  <si>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</si>
  <si>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</si>
  <si>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</si>
  <si>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</si>
  <si>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</si>
  <si>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</si>
  <si>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</si>
  <si>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</si>
  <si>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</si>
  <si>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</si>
  <si>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</si>
  <si>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</si>
  <si>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</si>
  <si>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</si>
  <si>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</si>
  <si>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</si>
  <si>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</si>
  <si>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</si>
  <si>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</si>
  <si>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</si>
  <si>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</si>
  <si>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</si>
  <si>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</si>
  <si>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</si>
  <si>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</si>
  <si>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</si>
  <si>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</si>
  <si>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</si>
  <si>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</si>
  <si>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</si>
  <si>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</si>
  <si>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</si>
  <si>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</si>
  <si>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</si>
  <si>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</si>
  <si>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</si>
  <si>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</si>
  <si>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</si>
  <si>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</si>
  <si>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</si>
  <si>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</si>
  <si>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</si>
  <si>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</si>
  <si>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</si>
  <si>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</si>
  <si>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</si>
  <si>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</si>
  <si>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</si>
  <si>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</si>
  <si>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</si>
  <si>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</si>
  <si>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</si>
  <si>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</si>
  <si>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</si>
  <si>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</si>
  <si>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</si>
  <si>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</si>
  <si>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</si>
  <si>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</si>
  <si>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</si>
  <si>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</si>
  <si>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</si>
  <si>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</si>
  <si>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</si>
  <si>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</si>
  <si>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</si>
  <si>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</si>
  <si>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</si>
  <si>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</si>
  <si>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</si>
  <si>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</si>
  <si>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</si>
  <si>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</si>
  <si>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</si>
  <si>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</si>
  <si>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</si>
  <si>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</si>
  <si>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</si>
  <si>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</si>
  <si>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</si>
  <si>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</si>
  <si>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</si>
  <si>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</si>
  <si>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</si>
  <si>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</si>
  <si>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</si>
  <si>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</si>
  <si>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</si>
  <si>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</si>
  <si>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</si>
  <si>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</si>
  <si>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</si>
  <si>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</si>
  <si>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</si>
  <si>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</si>
  <si>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</si>
  <si>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</si>
  <si>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</si>
  <si>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</si>
  <si>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</si>
  <si>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</si>
  <si>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</si>
  <si>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</si>
  <si>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</si>
  <si>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</si>
  <si>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</si>
  <si>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</si>
  <si>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</si>
  <si>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</si>
  <si>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</si>
  <si>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</si>
  <si>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</si>
  <si>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</si>
  <si>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</si>
  <si>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</si>
  <si>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</si>
  <si>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</si>
  <si>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</si>
  <si>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</si>
  <si>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</si>
  <si>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</si>
  <si>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</si>
  <si>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</si>
  <si>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</si>
  <si>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</si>
  <si>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</si>
  <si>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</si>
  <si>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</si>
  <si>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</si>
  <si>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</si>
  <si>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</si>
  <si>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</si>
  <si>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</si>
  <si>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</si>
  <si>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</si>
  <si>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</si>
  <si>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</si>
  <si>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</si>
  <si>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</si>
  <si>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</si>
  <si>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</si>
  <si>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</si>
  <si>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</si>
  <si>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</si>
  <si>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</si>
  <si>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</si>
  <si>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</si>
  <si>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</si>
  <si>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</si>
  <si>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</si>
  <si>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</si>
  <si>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</si>
  <si>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</si>
  <si>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</si>
  <si>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</si>
  <si>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</si>
  <si>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</si>
  <si>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</si>
  <si>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</si>
  <si>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</si>
  <si>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</si>
  <si>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</si>
  <si>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</si>
  <si>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</si>
  <si>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</si>
  <si>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</si>
  <si>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</si>
  <si>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</si>
  <si>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</si>
  <si>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</si>
  <si>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</si>
  <si>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</si>
  <si>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</si>
  <si>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</si>
  <si>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</si>
  <si>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</si>
  <si>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</si>
  <si>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</si>
  <si>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</si>
  <si>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</si>
  <si>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</si>
  <si>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</si>
  <si>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</si>
  <si>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</si>
  <si>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</si>
  <si>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</si>
  <si>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</si>
  <si>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</si>
  <si>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</si>
  <si>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</si>
  <si>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</si>
  <si>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</si>
  <si>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</si>
  <si>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</si>
  <si>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</si>
  <si>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</si>
  <si>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</si>
  <si>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</si>
  <si>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</si>
  <si>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</si>
  <si>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</si>
  <si>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</si>
  <si>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</si>
  <si>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</si>
  <si>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</si>
  <si>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</si>
  <si>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</si>
  <si>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</si>
  <si>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</si>
  <si>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</si>
  <si>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</si>
  <si>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</si>
  <si>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</si>
  <si>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</si>
  <si>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</si>
  <si>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</si>
  <si>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</si>
  <si>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</si>
  <si>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</si>
  <si>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</si>
  <si>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</si>
  <si>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</si>
  <si>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</si>
  <si>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</si>
  <si>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</si>
  <si>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</si>
  <si>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</si>
  <si>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</si>
  <si>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</si>
  <si>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</si>
  <si>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</si>
  <si>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</si>
  <si>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</si>
  <si>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</si>
  <si>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</si>
  <si>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</si>
  <si>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</si>
  <si>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</si>
  <si>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</si>
  <si>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</si>
  <si>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</si>
  <si>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</si>
  <si>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</si>
  <si>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</si>
  <si>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</si>
  <si>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</si>
  <si>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</si>
  <si>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</si>
  <si>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</si>
  <si>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</si>
  <si>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</si>
  <si>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</si>
  <si>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</si>
  <si>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</si>
  <si>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</si>
  <si>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</si>
  <si>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</si>
  <si>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</si>
  <si>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</si>
  <si>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</si>
  <si>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</si>
  <si>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</si>
  <si>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</si>
  <si>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</si>
  <si>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</si>
  <si>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</si>
  <si>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</si>
  <si>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</si>
  <si>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</si>
  <si>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</si>
  <si>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</si>
  <si>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</si>
  <si>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</si>
  <si>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</si>
  <si>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</si>
  <si>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</si>
  <si>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</si>
  <si>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</si>
  <si>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</si>
  <si>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</si>
  <si>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</si>
  <si>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</si>
  <si>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</si>
  <si>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</si>
  <si>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</si>
  <si>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</si>
  <si>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</si>
  <si>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</si>
  <si>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</si>
  <si>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</si>
  <si>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</si>
  <si>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</si>
  <si>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</si>
  <si>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</si>
  <si>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</si>
  <si>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</si>
  <si>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</si>
  <si>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</si>
  <si>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</si>
  <si>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</si>
  <si>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</si>
  <si>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</si>
  <si>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</si>
  <si>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</si>
  <si>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</si>
  <si>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</si>
  <si>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</si>
  <si>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</si>
  <si>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</si>
  <si>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</si>
  <si>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</si>
  <si>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</si>
  <si>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</si>
  <si>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</si>
  <si>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</si>
  <si>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</si>
  <si>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</si>
  <si>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</si>
  <si>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</si>
  <si>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</si>
  <si>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</si>
  <si>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</si>
  <si>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</si>
  <si>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</si>
  <si>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</si>
  <si>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</si>
  <si>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</si>
  <si>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</si>
  <si>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</si>
  <si>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</si>
  <si>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</si>
  <si>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</si>
  <si>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</si>
  <si>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</si>
  <si>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</si>
  <si>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</si>
  <si>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</si>
  <si>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</si>
  <si>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</si>
  <si>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</si>
  <si>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</si>
  <si>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</si>
  <si>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</si>
  <si>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</si>
  <si>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</si>
  <si>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</si>
  <si>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</si>
  <si>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</si>
  <si>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</si>
  <si>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</si>
  <si>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</si>
  <si>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</si>
  <si>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</si>
  <si>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</si>
  <si>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</si>
  <si>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</si>
  <si>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</si>
  <si>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</si>
  <si>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</si>
  <si>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</si>
  <si>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</si>
  <si>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</si>
  <si>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</si>
  <si>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</si>
  <si>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</si>
  <si>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</si>
  <si>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</si>
  <si>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</si>
  <si>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</si>
  <si>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</si>
  <si>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</si>
  <si>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</si>
  <si>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</si>
  <si>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</si>
  <si>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</si>
  <si>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</si>
  <si>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</si>
  <si>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</si>
  <si>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</si>
  <si>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</si>
  <si>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</si>
  <si>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</si>
  <si>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</si>
  <si>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</si>
  <si>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</si>
  <si>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</si>
  <si>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</si>
  <si>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</si>
  <si>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</si>
  <si>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</si>
  <si>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</si>
  <si>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</si>
  <si>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</si>
  <si>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</si>
  <si>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</si>
  <si>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</si>
  <si>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</si>
  <si>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</si>
  <si>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</si>
  <si>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</si>
  <si>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</si>
  <si>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</si>
  <si>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</si>
  <si>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</si>
  <si>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</si>
  <si>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</si>
  <si>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</si>
  <si>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</si>
  <si>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</si>
  <si>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</si>
  <si>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</si>
  <si>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</si>
  <si>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</si>
  <si>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</si>
  <si>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</si>
  <si>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</si>
  <si>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</si>
  <si>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</si>
  <si>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</si>
  <si>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</si>
  <si>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</si>
  <si>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</si>
  <si>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</si>
  <si>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</si>
  <si>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</si>
  <si>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</si>
  <si>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</si>
  <si>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</si>
  <si>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</si>
  <si>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</si>
  <si>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</si>
  <si>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</si>
  <si>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</si>
  <si>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</si>
  <si>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</si>
  <si>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</si>
  <si>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</si>
  <si>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</si>
  <si>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</si>
  <si>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</si>
  <si>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</si>
  <si>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</si>
  <si>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</si>
  <si>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</si>
  <si>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</si>
  <si>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</si>
  <si>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</si>
  <si>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</si>
  <si>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</si>
  <si>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</si>
  <si>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</si>
  <si>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</si>
  <si>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</si>
  <si>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</si>
  <si>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</si>
  <si>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</si>
  <si>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</si>
  <si>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</si>
  <si>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</si>
  <si>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</si>
  <si>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</si>
  <si>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</si>
  <si>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</si>
  <si>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</si>
  <si>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</si>
  <si>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</si>
  <si>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</si>
  <si>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</si>
  <si>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</si>
  <si>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</si>
  <si>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</si>
  <si>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</si>
  <si>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</si>
  <si>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</si>
  <si>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</si>
  <si>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</si>
  <si>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</si>
  <si>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</si>
  <si>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</si>
  <si>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</si>
  <si>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</si>
  <si>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</si>
  <si>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</si>
  <si>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</si>
  <si>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</si>
  <si>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</si>
  <si>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</si>
  <si>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</si>
  <si>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</si>
  <si>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</si>
  <si>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</si>
  <si>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</si>
  <si>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</si>
  <si>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</si>
  <si>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</si>
  <si>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</si>
  <si>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</si>
  <si>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</si>
  <si>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</si>
  <si>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</si>
  <si>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</si>
  <si>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</si>
  <si>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</si>
  <si>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</si>
  <si>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</si>
  <si>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</si>
  <si>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</si>
  <si>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</si>
  <si>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</si>
  <si>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</si>
  <si>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</si>
  <si>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</si>
  <si>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</si>
  <si>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</si>
  <si>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</si>
  <si>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</si>
  <si>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</si>
  <si>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</si>
  <si>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</si>
  <si>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</si>
  <si>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</si>
  <si>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</si>
  <si>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</si>
  <si>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</si>
  <si>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</si>
  <si>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</si>
  <si>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</si>
  <si>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</si>
  <si>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</si>
  <si>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</si>
  <si>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</si>
  <si>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</si>
  <si>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</si>
  <si>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</si>
  <si>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</si>
  <si>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</si>
  <si>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</si>
  <si>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</si>
  <si>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</si>
  <si>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</si>
  <si>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</si>
  <si>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</si>
  <si>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</si>
  <si>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</si>
  <si>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</si>
  <si>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</si>
  <si>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</si>
  <si>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</si>
  <si>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</si>
  <si>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</si>
  <si>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</si>
  <si>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</si>
  <si>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</si>
  <si>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</si>
  <si>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</si>
  <si>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</si>
  <si>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</si>
  <si>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</si>
  <si>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</si>
  <si>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</si>
  <si>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</si>
  <si>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</si>
  <si>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</si>
  <si>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</si>
  <si>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</si>
  <si>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</si>
  <si>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</si>
  <si>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</si>
  <si>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</si>
  <si>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</si>
  <si>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</si>
  <si>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</si>
  <si>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</si>
  <si>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</si>
  <si>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</si>
  <si>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</si>
  <si>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</si>
  <si>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</si>
  <si>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</si>
  <si>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</si>
  <si>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</si>
  <si>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</si>
  <si>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</si>
  <si>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</si>
  <si>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</si>
  <si>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</si>
  <si>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</si>
  <si>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</si>
  <si>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</si>
  <si>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</si>
  <si>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</si>
  <si>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</si>
  <si>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</si>
  <si>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</si>
  <si>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</si>
  <si>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</si>
  <si>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</si>
  <si>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</si>
  <si>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</si>
  <si>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</si>
  <si>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</si>
  <si>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</si>
  <si>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</si>
  <si>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</si>
  <si>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</si>
  <si>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</si>
  <si>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</si>
  <si>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</si>
  <si>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</si>
  <si>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</si>
  <si>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</si>
  <si>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</si>
  <si>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</si>
  <si>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</si>
  <si>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</si>
  <si>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</si>
  <si>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</si>
  <si>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</si>
  <si>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</si>
  <si>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</si>
  <si>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</si>
  <si>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</si>
  <si>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</si>
  <si>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</si>
  <si>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</si>
  <si>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</si>
  <si>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</si>
  <si>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</si>
  <si>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</si>
  <si>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</si>
  <si>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</si>
  <si>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</si>
  <si>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</si>
  <si>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</si>
  <si>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</si>
  <si>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</si>
  <si>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</si>
  <si>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</si>
  <si>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</si>
  <si>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</si>
  <si>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</si>
  <si>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</si>
  <si>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</si>
  <si>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</si>
  <si>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</si>
  <si>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</si>
  <si>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</si>
  <si>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</si>
  <si>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</si>
  <si>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</si>
  <si>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</si>
  <si>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</si>
  <si>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</si>
  <si>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</si>
  <si>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</si>
  <si>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</si>
  <si>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</si>
  <si>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</si>
  <si>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</si>
  <si>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</si>
  <si>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</si>
  <si>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</si>
  <si>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</si>
  <si>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</si>
  <si>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</si>
  <si>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</si>
  <si>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</si>
  <si>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</si>
  <si>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</si>
  <si>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</si>
  <si>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</si>
  <si>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</si>
  <si>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</si>
  <si>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</si>
  <si>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</si>
  <si>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</si>
  <si>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</si>
  <si>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</si>
  <si>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</si>
  <si>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</si>
  <si>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</si>
  <si>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</si>
  <si>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</si>
  <si>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</si>
  <si>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</si>
  <si>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</si>
  <si>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</si>
  <si>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</si>
  <si>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</si>
  <si>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</si>
  <si>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</si>
  <si>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</si>
  <si>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</si>
  <si>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</si>
  <si>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</si>
  <si>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</si>
  <si>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</si>
  <si>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</si>
  <si>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</si>
  <si>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</si>
  <si>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</si>
  <si>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</si>
  <si>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</si>
  <si>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</si>
  <si>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</si>
  <si>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</si>
  <si>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</si>
  <si>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</si>
  <si>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</si>
  <si>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</si>
  <si>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</si>
  <si>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</si>
  <si>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</si>
  <si>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</si>
  <si>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</si>
  <si>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</si>
  <si>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</si>
  <si>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</si>
  <si>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</si>
  <si>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</si>
  <si>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</si>
  <si>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</si>
  <si>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</si>
  <si>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</si>
  <si>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</si>
  <si>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</si>
  <si>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</si>
  <si>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</si>
  <si>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</si>
  <si>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</si>
  <si>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</si>
  <si>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</si>
  <si>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</si>
  <si>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</si>
  <si>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</si>
  <si>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</si>
  <si>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</si>
  <si>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</si>
  <si>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</si>
  <si>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</si>
  <si>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</si>
  <si>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</si>
  <si>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</si>
  <si>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</si>
  <si>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</si>
  <si>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</si>
  <si>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</si>
  <si>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</si>
  <si>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</si>
  <si>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</si>
  <si>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</si>
  <si>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</si>
  <si>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</si>
  <si>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</si>
  <si>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</si>
  <si>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</si>
  <si>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</si>
  <si>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</si>
  <si>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</si>
  <si>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</si>
  <si>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</si>
  <si>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</si>
  <si>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</si>
  <si>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</si>
  <si>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</si>
  <si>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</si>
  <si>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</si>
  <si>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</si>
  <si>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</si>
  <si>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</si>
  <si>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</si>
  <si>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</si>
  <si>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</si>
  <si>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</si>
  <si>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</si>
  <si>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</si>
  <si>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</si>
  <si>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</si>
  <si>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</si>
  <si>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</si>
  <si>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</si>
  <si>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</si>
  <si>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</si>
  <si>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</si>
  <si>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</si>
  <si>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</si>
  <si>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</si>
  <si>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</si>
  <si>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</si>
  <si>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</si>
  <si>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</si>
  <si>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</si>
  <si>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</si>
  <si>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</si>
  <si>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</si>
  <si>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</si>
  <si>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</si>
  <si>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</si>
  <si>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</si>
  <si>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</si>
  <si>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</si>
  <si>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</si>
  <si>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</si>
  <si>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</si>
  <si>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</si>
  <si>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</si>
  <si>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</si>
  <si>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</si>
  <si>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</si>
  <si>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</si>
  <si>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</si>
  <si>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</si>
  <si>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</si>
  <si>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</si>
  <si>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</si>
  <si>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</si>
  <si>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</si>
  <si>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</si>
  <si>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</si>
  <si>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</si>
  <si>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</si>
  <si>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</si>
  <si>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</si>
  <si>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</si>
  <si>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</si>
  <si>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</si>
  <si>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</si>
  <si>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</si>
  <si>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</si>
  <si>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</si>
  <si>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</si>
  <si>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</si>
  <si>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</si>
  <si>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</si>
  <si>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</si>
  <si>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</si>
  <si>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</si>
  <si>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</si>
  <si>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</si>
  <si>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</si>
  <si>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</si>
  <si>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</si>
  <si>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</si>
  <si>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</si>
  <si>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</si>
  <si>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</si>
  <si>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</si>
  <si>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</si>
  <si>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</si>
  <si>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</si>
  <si>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</si>
  <si>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</si>
  <si>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</si>
  <si>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</si>
  <si>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</si>
  <si>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</si>
  <si>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</si>
  <si>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</si>
  <si>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</si>
  <si>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</si>
  <si>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</si>
  <si>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</si>
  <si>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</si>
  <si>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</si>
  <si>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</si>
  <si>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</si>
  <si>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</si>
  <si>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</si>
  <si>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</si>
  <si>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</si>
  <si>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</si>
  <si>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</si>
  <si>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</si>
  <si>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</si>
  <si>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</si>
  <si>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</si>
  <si>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</si>
  <si>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</si>
  <si>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</si>
  <si>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</si>
  <si>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</si>
  <si>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</si>
  <si>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</si>
  <si>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</si>
  <si>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</si>
  <si>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</si>
  <si>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</si>
  <si>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</si>
  <si>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</si>
  <si>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</si>
  <si>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</si>
  <si>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</si>
  <si>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</si>
  <si>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</si>
  <si>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</si>
  <si>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</si>
  <si>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</si>
  <si>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</si>
  <si>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</si>
  <si>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</si>
  <si>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</si>
  <si>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</si>
  <si>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</si>
  <si>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</si>
  <si>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</si>
  <si>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</si>
  <si>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</si>
  <si>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</si>
  <si>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</si>
  <si>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</si>
  <si>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</si>
  <si>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</si>
  <si>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</si>
  <si>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</si>
  <si>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</si>
  <si>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</si>
  <si>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</si>
  <si>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</si>
  <si>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</si>
  <si>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</si>
  <si>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</si>
  <si>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</si>
  <si>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</si>
  <si>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</si>
  <si>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</si>
  <si>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</si>
  <si>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</si>
  <si>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</si>
  <si>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</si>
  <si>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</si>
  <si>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</si>
  <si>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</si>
  <si>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</si>
  <si>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</si>
  <si>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</si>
  <si>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</si>
  <si>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</si>
  <si>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</si>
  <si>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</si>
  <si>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</si>
  <si>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</si>
  <si>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</si>
  <si>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</si>
  <si>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</si>
  <si>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</si>
  <si>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</si>
  <si>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</si>
  <si>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</si>
  <si>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</si>
  <si>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</si>
  <si>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</si>
  <si>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</si>
  <si>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</si>
  <si>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</si>
  <si>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</si>
  <si>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</si>
  <si>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</si>
  <si>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</si>
  <si>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</si>
  <si>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</si>
  <si>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</si>
  <si>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</si>
  <si>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</si>
  <si>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</si>
  <si>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</si>
  <si>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</si>
  <si>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</si>
  <si>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</si>
  <si>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</si>
  <si>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</si>
  <si>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</si>
  <si>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</si>
  <si>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</si>
  <si>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</si>
  <si>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</si>
  <si>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</si>
  <si>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</si>
  <si>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</si>
  <si>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</si>
  <si>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</si>
  <si>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</si>
  <si>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</si>
  <si>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</si>
  <si>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</si>
  <si>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</si>
  <si>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</si>
  <si>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</si>
  <si>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</si>
  <si>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</si>
  <si>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</si>
  <si>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</si>
  <si>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</si>
  <si>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</si>
  <si>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</si>
  <si>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</si>
  <si>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</si>
  <si>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</si>
  <si>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</si>
  <si>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</si>
  <si>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</si>
  <si>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</si>
  <si>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</si>
  <si>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</si>
  <si>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</si>
  <si>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</si>
  <si>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</si>
  <si>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</si>
  <si>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</si>
  <si>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</si>
  <si>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</si>
  <si>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</si>
  <si>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</si>
  <si>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</si>
  <si>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</si>
  <si>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</si>
  <si>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</si>
  <si>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</si>
  <si>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</si>
  <si>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</si>
  <si>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</si>
  <si>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</si>
  <si>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</si>
  <si>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</si>
  <si>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</si>
  <si>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</si>
  <si>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</si>
  <si>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</si>
  <si>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</si>
  <si>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</si>
  <si>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</si>
  <si>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</si>
  <si>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</si>
  <si>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</si>
  <si>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</si>
  <si>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</si>
  <si>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</si>
  <si>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</si>
  <si>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</si>
  <si>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</si>
  <si>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</si>
  <si>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</si>
  <si>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</si>
  <si>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</si>
  <si>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</si>
  <si>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</si>
  <si>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</si>
  <si>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</si>
  <si>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</si>
  <si>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</si>
  <si>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</si>
  <si>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</si>
  <si>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</si>
  <si>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</si>
  <si>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</si>
  <si>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</si>
  <si>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</si>
  <si>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</si>
  <si>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</si>
  <si>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</si>
  <si>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</si>
  <si>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</si>
  <si>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</si>
  <si>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</si>
  <si>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</si>
  <si>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</si>
  <si>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</si>
  <si>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</si>
  <si>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</si>
  <si>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</si>
  <si>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</si>
  <si>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</si>
  <si>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</si>
  <si>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</si>
  <si>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</si>
  <si>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</si>
  <si>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</si>
  <si>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</si>
  <si>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</si>
  <si>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</si>
  <si>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</si>
  <si>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</si>
  <si>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</si>
  <si>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</si>
  <si>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</si>
  <si>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</si>
  <si>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</si>
  <si>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</si>
  <si>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</si>
  <si>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</si>
  <si>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</si>
  <si>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</si>
  <si>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</si>
  <si>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</si>
  <si>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</si>
  <si>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</si>
  <si>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</si>
  <si>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</si>
  <si>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</si>
  <si>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</si>
  <si>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</si>
  <si>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</si>
  <si>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</si>
  <si>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</si>
  <si>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</si>
  <si>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</si>
  <si>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</si>
  <si>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</si>
  <si>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</si>
  <si>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</si>
  <si>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</si>
  <si>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</si>
  <si>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</si>
  <si>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</si>
  <si>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</si>
  <si>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</si>
  <si>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</si>
  <si>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</si>
  <si>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</si>
  <si>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</si>
  <si>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</si>
  <si>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</si>
  <si>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</si>
  <si>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</si>
  <si>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</si>
  <si>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</si>
  <si>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</si>
  <si>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</si>
  <si>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</si>
  <si>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</si>
  <si>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</si>
  <si>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</si>
  <si>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</si>
  <si>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</si>
  <si>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</si>
  <si>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</si>
  <si>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</si>
  <si>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</si>
  <si>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</si>
  <si>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</si>
  <si>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</si>
  <si>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</si>
  <si>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</si>
  <si>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</si>
  <si>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</si>
  <si>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</si>
  <si>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</si>
  <si>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</si>
  <si>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</si>
  <si>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</si>
  <si>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</si>
  <si>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</si>
  <si>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</si>
  <si>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</si>
  <si>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</si>
  <si>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</si>
  <si>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</si>
  <si>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</si>
  <si>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</si>
  <si>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</si>
  <si>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</si>
  <si>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</si>
  <si>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</si>
  <si>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</si>
  <si>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</si>
  <si>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</si>
  <si>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</si>
  <si>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</si>
  <si>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</si>
  <si>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</si>
  <si>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</si>
  <si>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</si>
  <si>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</si>
  <si>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</si>
  <si>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</si>
  <si>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</si>
  <si>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</si>
  <si>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</si>
  <si>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</si>
  <si>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</si>
  <si>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</si>
  <si>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</si>
  <si>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</si>
  <si>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</si>
  <si>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</si>
  <si>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</si>
  <si>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</si>
  <si>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</si>
  <si>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</si>
  <si>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</si>
  <si>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</si>
  <si>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</si>
  <si>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</si>
  <si>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</si>
  <si>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</si>
  <si>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</si>
  <si>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</si>
  <si>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</si>
  <si>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</si>
  <si>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</si>
  <si>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</si>
  <si>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</si>
  <si>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</si>
  <si>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</si>
  <si>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</si>
  <si>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</si>
  <si>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</si>
  <si>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</si>
  <si>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</si>
  <si>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</si>
  <si>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</si>
  <si>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</si>
  <si>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</si>
  <si>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</si>
  <si>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</si>
  <si>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</si>
  <si>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</si>
  <si>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</si>
  <si>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</si>
  <si>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</si>
  <si>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</si>
  <si>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</si>
  <si>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</si>
  <si>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</si>
  <si>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</si>
  <si>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</si>
  <si>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</si>
  <si>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</si>
  <si>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</si>
  <si>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</si>
  <si>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</si>
  <si>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</si>
  <si>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</si>
  <si>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</si>
  <si>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</si>
  <si>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</si>
  <si>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</si>
  <si>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</si>
  <si>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</si>
  <si>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</si>
  <si>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</si>
  <si>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</si>
  <si>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</si>
  <si>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</si>
  <si>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</si>
  <si>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</si>
  <si>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</si>
  <si>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</si>
  <si>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</si>
  <si>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</si>
  <si>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</si>
  <si>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</si>
  <si>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</si>
  <si>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</si>
  <si>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</si>
  <si>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</si>
  <si>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</si>
  <si>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</si>
  <si>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</si>
  <si>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</si>
  <si>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</si>
  <si>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</si>
  <si>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</si>
  <si>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</si>
  <si>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</si>
  <si>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</si>
  <si>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</si>
  <si>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</si>
  <si>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</si>
  <si>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</si>
  <si>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</si>
  <si>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</si>
  <si>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</si>
  <si>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</si>
  <si>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</si>
  <si>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</si>
  <si>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</si>
  <si>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</si>
  <si>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</si>
  <si>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</si>
  <si>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</si>
  <si>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</si>
  <si>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</si>
  <si>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</si>
  <si>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</si>
  <si>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</si>
  <si>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</si>
  <si>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</si>
  <si>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</si>
  <si>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</si>
  <si>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</si>
  <si>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</si>
  <si>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</si>
  <si>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</si>
  <si>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</si>
  <si>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</si>
  <si>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</si>
  <si>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</si>
  <si>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</si>
  <si>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</si>
  <si>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</si>
  <si>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</si>
  <si>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</si>
  <si>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</si>
  <si>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</si>
  <si>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</si>
  <si>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</si>
  <si>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</si>
  <si>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</si>
  <si>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</si>
  <si>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</si>
  <si>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</si>
  <si>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</si>
  <si>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</si>
  <si>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</si>
  <si>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</si>
  <si>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</si>
  <si>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</si>
  <si>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</si>
  <si>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</si>
  <si>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</si>
  <si>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</si>
  <si>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</si>
  <si>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</si>
  <si>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</si>
  <si>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</si>
  <si>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</si>
  <si>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</si>
  <si>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</si>
  <si>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</si>
  <si>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</si>
  <si>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</si>
  <si>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</si>
  <si>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</si>
  <si>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</si>
  <si>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</si>
  <si>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</si>
  <si>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</si>
  <si>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</si>
  <si>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</si>
  <si>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</si>
  <si>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</si>
  <si>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</si>
  <si>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</si>
  <si>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</si>
  <si>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</si>
  <si>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</si>
  <si>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</si>
  <si>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</si>
  <si>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</si>
  <si>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</si>
  <si>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</si>
  <si>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</si>
  <si>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</si>
  <si>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</si>
  <si>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</si>
  <si>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</si>
  <si>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</si>
  <si>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</si>
  <si>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</si>
  <si>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</si>
  <si>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</si>
  <si>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</si>
  <si>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</si>
  <si>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</si>
  <si>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</si>
  <si>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</si>
  <si>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</si>
  <si>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</si>
  <si>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</si>
  <si>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</si>
  <si>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</si>
  <si>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</si>
  <si>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</si>
  <si>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</si>
  <si>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</si>
  <si>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</si>
  <si>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</si>
  <si>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</si>
  <si>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</si>
  <si>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</si>
  <si>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</si>
  <si>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</si>
  <si>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</si>
  <si>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</si>
  <si>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</si>
  <si>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</si>
  <si>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</si>
  <si>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</si>
  <si>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</si>
  <si>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</si>
  <si>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</si>
  <si>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</si>
  <si>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</si>
  <si>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</si>
  <si>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</si>
  <si>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</si>
  <si>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</si>
  <si>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</si>
  <si>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</si>
  <si>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</si>
  <si>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</si>
  <si>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</si>
  <si>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</si>
  <si>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</si>
  <si>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</si>
  <si>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</si>
  <si>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</si>
  <si>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</si>
  <si>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</si>
  <si>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</si>
  <si>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</si>
  <si>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</si>
  <si>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</si>
  <si>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</si>
  <si>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</si>
  <si>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</si>
  <si>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</si>
  <si>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</si>
  <si>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</si>
  <si>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</si>
  <si>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</si>
  <si>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</si>
  <si>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</si>
  <si>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</si>
  <si>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</si>
  <si>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</si>
  <si>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</si>
  <si>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</si>
  <si>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</si>
  <si>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</si>
  <si>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</si>
  <si>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</si>
  <si>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</si>
  <si>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</si>
  <si>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</si>
  <si>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</si>
  <si>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</si>
  <si>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</si>
  <si>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</si>
  <si>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</si>
  <si>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</si>
  <si>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</si>
  <si>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</si>
  <si>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</si>
  <si>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</si>
  <si>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</si>
  <si>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</si>
  <si>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</si>
  <si>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</si>
  <si>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</si>
  <si>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</si>
  <si>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</si>
  <si>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</si>
  <si>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</si>
  <si>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</si>
  <si>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</si>
  <si>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</si>
  <si>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</si>
  <si>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</si>
  <si>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</si>
  <si>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</si>
  <si>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</si>
  <si>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</si>
  <si>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</si>
  <si>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</si>
  <si>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</si>
  <si>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</si>
  <si>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</si>
  <si>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</si>
  <si>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</si>
  <si>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</si>
  <si>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</si>
  <si>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</si>
  <si>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</si>
  <si>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</si>
  <si>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</si>
  <si>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</si>
  <si>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</si>
  <si>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</si>
  <si>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</si>
  <si>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</si>
  <si>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</si>
  <si>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</si>
  <si>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</si>
  <si>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</si>
  <si>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</si>
  <si>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</si>
  <si>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</si>
  <si>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</si>
  <si>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</si>
  <si>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</si>
  <si>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</si>
  <si>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</si>
  <si>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</si>
  <si>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</si>
  <si>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</si>
  <si>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</si>
  <si>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</si>
  <si>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</si>
  <si>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</si>
  <si>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</si>
  <si>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</si>
  <si>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</si>
  <si>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</si>
  <si>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</si>
  <si>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</si>
  <si>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</si>
  <si>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</si>
  <si>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</si>
  <si>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</si>
  <si>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</si>
  <si>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</si>
  <si>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</si>
  <si>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</si>
  <si>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</si>
  <si>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</si>
  <si>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</si>
  <si>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</si>
  <si>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</si>
  <si>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</si>
  <si>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</si>
  <si>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</si>
  <si>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</si>
  <si>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</si>
  <si>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</si>
  <si>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</si>
  <si>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</si>
  <si>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</si>
  <si>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</si>
  <si>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</si>
  <si>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</si>
  <si>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</si>
  <si>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</si>
  <si>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</si>
  <si>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</si>
  <si>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</si>
  <si>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</si>
  <si>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</si>
  <si>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</si>
  <si>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</si>
  <si>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</si>
  <si>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</si>
  <si>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</si>
  <si>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</si>
  <si>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</si>
  <si>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</si>
  <si>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</si>
  <si>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</si>
  <si>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</si>
  <si>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</si>
  <si>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</si>
  <si>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</si>
  <si>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</si>
  <si>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</si>
  <si>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</si>
  <si>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</si>
  <si>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</si>
  <si>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</si>
  <si>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</si>
  <si>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</si>
  <si>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</si>
  <si>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</si>
  <si>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</si>
  <si>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</si>
  <si>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</si>
  <si>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</si>
  <si>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</si>
  <si>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</si>
  <si>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</si>
  <si>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</si>
  <si>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</si>
  <si>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</si>
  <si>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</si>
  <si>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</si>
  <si>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</si>
  <si>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</si>
  <si>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</si>
  <si>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</si>
  <si>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</si>
  <si>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</si>
  <si>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</si>
  <si>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</si>
  <si>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</si>
  <si>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</si>
  <si>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</si>
  <si>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</si>
  <si>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</si>
  <si>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</si>
  <si>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</si>
  <si>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</si>
  <si>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</si>
  <si>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</si>
  <si>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</si>
  <si>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</si>
  <si>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</si>
  <si>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</si>
  <si>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</si>
  <si>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</si>
  <si>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</si>
  <si>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</si>
  <si>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</si>
  <si>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</si>
  <si>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</si>
  <si>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</si>
  <si>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</si>
  <si>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</si>
  <si>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</si>
  <si>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</si>
  <si>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</si>
  <si>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</si>
  <si>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</si>
  <si>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</si>
  <si>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</si>
  <si>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</si>
  <si>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</si>
  <si>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</si>
  <si>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</si>
  <si>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</si>
  <si>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</si>
  <si>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</si>
  <si>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</si>
  <si>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</si>
  <si>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</si>
  <si>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</si>
  <si>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</si>
  <si>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</si>
  <si>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</si>
  <si>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</si>
  <si>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</si>
  <si>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</si>
  <si>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</si>
  <si>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</si>
  <si>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</si>
  <si>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</si>
  <si>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</si>
  <si>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</si>
  <si>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</si>
  <si>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</si>
  <si>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</si>
  <si>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</si>
  <si>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</si>
  <si>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</si>
  <si>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</si>
  <si>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</si>
  <si>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</si>
  <si>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</si>
  <si>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</si>
  <si>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</si>
  <si>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</si>
  <si>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</si>
  <si>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</si>
  <si>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</si>
  <si>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</si>
  <si>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</si>
  <si>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</si>
  <si>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</si>
  <si>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</si>
  <si>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</si>
  <si>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</si>
  <si>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</si>
  <si>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</si>
  <si>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</si>
  <si>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</si>
  <si>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</si>
  <si>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</si>
  <si>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</si>
  <si>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</si>
  <si>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</si>
  <si>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</si>
  <si>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</si>
  <si>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</si>
  <si>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</si>
  <si>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</si>
  <si>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</si>
  <si>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</si>
  <si>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</si>
  <si>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</si>
  <si>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</si>
  <si>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</si>
  <si>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</si>
  <si>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</si>
  <si>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</si>
  <si>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</si>
  <si>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</si>
  <si>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</si>
  <si>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</si>
  <si>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</si>
  <si>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</si>
  <si>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</si>
  <si>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</si>
  <si>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</si>
  <si>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</si>
  <si>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</si>
  <si>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</si>
  <si>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</si>
  <si>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</si>
  <si>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</si>
  <si>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</si>
  <si>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</si>
  <si>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</si>
  <si>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</si>
  <si>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</si>
  <si>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</si>
  <si>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</si>
  <si>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</si>
  <si>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</si>
  <si>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</si>
  <si>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</si>
  <si>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</si>
  <si>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</si>
  <si>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</si>
  <si>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</si>
  <si>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</si>
  <si>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</si>
  <si>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</si>
  <si>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</si>
  <si>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</si>
  <si>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</si>
  <si>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</si>
  <si>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</si>
  <si>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</si>
  <si>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</si>
  <si>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</si>
  <si>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</si>
  <si>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</si>
  <si>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</si>
  <si>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</si>
  <si>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</si>
  <si>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</si>
  <si>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</si>
  <si>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</si>
  <si>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</si>
  <si>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</si>
  <si>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</si>
  <si>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</si>
  <si>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</si>
  <si>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</si>
  <si>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</si>
  <si>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</si>
  <si>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</si>
  <si>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</si>
  <si>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</si>
  <si>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</si>
  <si>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</si>
  <si>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</si>
  <si>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</si>
  <si>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</si>
  <si>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</si>
  <si>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</si>
  <si>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</si>
  <si>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</si>
  <si>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</si>
  <si>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</si>
  <si>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</si>
  <si>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</si>
  <si>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</si>
  <si>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</si>
  <si>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</si>
  <si>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</si>
  <si>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</si>
  <si>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</si>
  <si>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</si>
  <si>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</si>
  <si>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</si>
  <si>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</si>
  <si>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</si>
  <si>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</si>
  <si>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</si>
  <si>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</si>
  <si>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</si>
  <si>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</si>
  <si>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</si>
  <si>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</si>
  <si>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</si>
  <si>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</si>
  <si>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</si>
  <si>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</si>
  <si>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</si>
  <si>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</si>
  <si>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</si>
  <si>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</si>
  <si>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</si>
  <si>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</si>
  <si>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</si>
  <si>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</si>
  <si>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</si>
  <si>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</si>
  <si>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</si>
  <si>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</si>
  <si>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</si>
  <si>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</si>
  <si>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</si>
  <si>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</si>
  <si>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</si>
  <si>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</si>
  <si>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</si>
  <si>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</si>
  <si>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</si>
  <si>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</si>
  <si>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</si>
  <si>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</si>
  <si>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</si>
  <si>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</si>
  <si>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</si>
  <si>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</si>
  <si>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</si>
  <si>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</si>
  <si>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</si>
  <si>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</si>
  <si>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</si>
  <si>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</si>
  <si>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</si>
  <si>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</si>
  <si>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</si>
  <si>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</si>
  <si>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</si>
  <si>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</si>
  <si>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</si>
  <si>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</si>
  <si>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</si>
  <si>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</si>
  <si>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</si>
  <si>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</si>
  <si>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</si>
  <si>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</si>
  <si>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</si>
  <si>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</si>
  <si>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</si>
  <si>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</si>
  <si>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</si>
  <si>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</si>
  <si>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</si>
  <si>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</si>
  <si>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</si>
  <si>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</si>
  <si>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</si>
  <si>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</si>
  <si>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</si>
  <si>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</si>
  <si>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</si>
  <si>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</si>
  <si>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</si>
  <si>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</si>
  <si>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</si>
  <si>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</si>
  <si>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</si>
  <si>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</si>
  <si>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</si>
  <si>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</si>
  <si>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</si>
  <si>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</si>
  <si>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</si>
  <si>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</si>
  <si>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</si>
  <si>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</si>
  <si>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</si>
  <si>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</si>
  <si>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</si>
  <si>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</si>
  <si>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</si>
  <si>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</si>
  <si>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</si>
  <si>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</si>
  <si>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</si>
  <si>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</si>
  <si>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</si>
  <si>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</si>
  <si>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</si>
  <si>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</si>
  <si>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</si>
  <si>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</si>
  <si>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</si>
  <si>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</si>
  <si>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</si>
  <si>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</si>
  <si>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</si>
  <si>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</si>
  <si>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</si>
  <si>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</si>
  <si>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</si>
  <si>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</si>
  <si>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</si>
  <si>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</si>
  <si>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</si>
  <si>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</si>
  <si>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</si>
  <si>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</si>
  <si>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</si>
  <si>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</si>
  <si>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</si>
  <si>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</si>
  <si>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</si>
  <si>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</si>
  <si>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</si>
  <si>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</si>
  <si>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</si>
  <si>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</si>
  <si>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</si>
  <si>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</si>
  <si>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</si>
  <si>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</si>
  <si>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</si>
  <si>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</si>
  <si>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</si>
  <si>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</si>
  <si>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</si>
  <si>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</si>
  <si>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</si>
  <si>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</si>
  <si>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</si>
  <si>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</si>
  <si>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</si>
  <si>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</si>
  <si>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</si>
  <si>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</si>
  <si>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</si>
  <si>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</si>
  <si>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</si>
  <si>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</si>
  <si>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</si>
  <si>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</si>
  <si>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</si>
  <si>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</si>
  <si>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</si>
  <si>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</si>
  <si>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</si>
  <si>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</si>
  <si>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</si>
  <si>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</si>
  <si>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</si>
  <si>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</si>
  <si>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</si>
  <si>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</si>
  <si>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</si>
  <si>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</si>
  <si>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</si>
  <si>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</si>
  <si>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</si>
  <si>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</si>
  <si>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</si>
  <si>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</si>
  <si>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</si>
  <si>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</si>
  <si>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</si>
  <si>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</si>
  <si>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</si>
  <si>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</si>
  <si>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</si>
  <si>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</si>
  <si>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</si>
  <si>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</si>
  <si>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</si>
  <si>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</si>
  <si>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</si>
  <si>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</si>
  <si>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</si>
  <si>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</si>
  <si>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</si>
  <si>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</si>
  <si>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</si>
  <si>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</si>
  <si>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</si>
  <si>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</si>
  <si>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</si>
  <si>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</si>
  <si>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</si>
  <si>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</si>
  <si>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</si>
  <si>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</si>
  <si>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</si>
  <si>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</si>
  <si>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</si>
  <si>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</si>
  <si>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</si>
  <si>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</si>
  <si>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</si>
  <si>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</si>
  <si>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</si>
  <si>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</si>
  <si>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</si>
  <si>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</si>
  <si>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</si>
  <si>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</si>
  <si>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</si>
  <si>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</si>
  <si>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</si>
  <si>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</si>
  <si>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</si>
  <si>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</si>
  <si>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</si>
  <si>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</si>
  <si>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</si>
  <si>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</si>
  <si>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</si>
  <si>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</si>
  <si>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</si>
  <si>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</si>
  <si>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</si>
  <si>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</si>
  <si>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</si>
  <si>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</si>
  <si>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</si>
  <si>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</si>
  <si>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</si>
  <si>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</si>
  <si>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</si>
  <si>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</si>
  <si>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</si>
  <si>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</si>
  <si>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</si>
  <si>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</si>
  <si>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</si>
  <si>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</si>
  <si>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</si>
  <si>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</si>
  <si>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</si>
  <si>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</si>
  <si>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</si>
  <si>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</si>
  <si>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</si>
  <si>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</si>
  <si>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</si>
  <si>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</si>
  <si>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</si>
  <si>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</si>
  <si>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</si>
  <si>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</si>
  <si>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</si>
  <si>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</si>
  <si>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</si>
  <si>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</si>
  <si>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</si>
  <si>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</si>
  <si>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</si>
  <si>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</si>
  <si>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</si>
  <si>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</si>
  <si>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</si>
  <si>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</si>
  <si>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</si>
  <si>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</si>
  <si>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</si>
  <si>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</si>
  <si>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</si>
  <si>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</si>
  <si>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</si>
  <si>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</si>
  <si>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</si>
  <si>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</si>
  <si>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</si>
  <si>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</si>
  <si>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</si>
  <si>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</si>
  <si>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</si>
  <si>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</si>
  <si>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</si>
  <si>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</si>
  <si>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</si>
  <si>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</si>
  <si>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</si>
  <si>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</si>
  <si>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</si>
  <si>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</si>
  <si>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</si>
  <si>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</si>
  <si>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</si>
  <si>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</si>
  <si>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</si>
  <si>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</si>
  <si>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</si>
  <si>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</si>
  <si>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</si>
  <si>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</si>
  <si>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</si>
  <si>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</si>
  <si>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</si>
  <si>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</si>
  <si>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</si>
  <si>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</si>
  <si>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</si>
  <si>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</si>
  <si>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</si>
  <si>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</si>
  <si>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</si>
  <si>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</si>
  <si>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</si>
  <si>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</si>
  <si>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</si>
  <si>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</si>
  <si>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</si>
  <si>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</si>
  <si>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</si>
  <si>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</si>
  <si>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</si>
  <si>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</si>
  <si>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</si>
  <si>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</si>
  <si>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</si>
  <si>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</si>
  <si>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</si>
  <si>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</si>
  <si>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</si>
  <si>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</si>
  <si>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</si>
  <si>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</si>
  <si>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</si>
  <si>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</si>
  <si>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</si>
  <si>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</si>
  <si>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</si>
  <si>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</si>
  <si>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</si>
  <si>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</si>
  <si>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</si>
  <si>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</si>
  <si>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</si>
  <si>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</si>
  <si>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</si>
  <si>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</si>
  <si>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</si>
  <si>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</si>
  <si>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</si>
  <si>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</si>
  <si>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</si>
  <si>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</si>
  <si>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</si>
  <si>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</si>
  <si>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</si>
  <si>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</si>
  <si>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</si>
  <si>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</si>
  <si>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</si>
  <si>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</si>
  <si>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</si>
  <si>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</si>
  <si>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</si>
  <si>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</si>
  <si>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</si>
  <si>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</si>
  <si>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</si>
  <si>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</si>
  <si>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</si>
  <si>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</si>
  <si>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</si>
  <si>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</si>
  <si>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</si>
  <si>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</si>
  <si>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</si>
  <si>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</si>
  <si>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</si>
  <si>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</si>
  <si>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</si>
  <si>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</si>
  <si>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</si>
  <si>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</si>
  <si>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</si>
  <si>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</si>
  <si>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</si>
  <si>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</si>
  <si>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</si>
  <si>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</si>
  <si>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</si>
  <si>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</si>
  <si>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</si>
  <si>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</si>
  <si>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</si>
  <si>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</si>
  <si>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</si>
  <si>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</si>
  <si>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</si>
  <si>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</si>
  <si>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</si>
  <si>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</si>
  <si>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</si>
  <si>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</si>
  <si>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</si>
  <si>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</si>
  <si>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</si>
  <si>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</si>
  <si>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</si>
  <si>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</si>
  <si>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</si>
  <si>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</si>
  <si>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</si>
  <si>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</si>
  <si>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</si>
  <si>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</si>
  <si>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</si>
  <si>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</si>
  <si>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</si>
  <si>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</si>
  <si>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</si>
  <si>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</si>
  <si>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</si>
  <si>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</si>
  <si>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</si>
  <si>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</si>
  <si>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</si>
  <si>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</si>
  <si>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</si>
  <si>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</si>
  <si>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</si>
  <si>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</si>
  <si>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</si>
  <si>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</si>
  <si>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</si>
  <si>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</si>
  <si>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</si>
  <si>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</si>
  <si>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</si>
  <si>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</si>
  <si>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</si>
  <si>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</si>
  <si>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</si>
  <si>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</si>
  <si>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</si>
  <si>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</si>
  <si>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</si>
  <si>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</si>
  <si>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</si>
  <si>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</si>
  <si>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</si>
  <si>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</si>
  <si>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</si>
  <si>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</si>
  <si>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</si>
  <si>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</si>
  <si>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</si>
  <si>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</si>
  <si>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</si>
  <si>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</si>
  <si>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</si>
  <si>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</si>
  <si>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</si>
  <si>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</si>
  <si>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</si>
  <si>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</si>
  <si>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</si>
  <si>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</si>
  <si>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</si>
  <si>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</si>
  <si>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</si>
  <si>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</si>
  <si>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</si>
  <si>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</si>
  <si>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</si>
  <si>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</si>
  <si>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</si>
  <si>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</si>
  <si>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</si>
  <si>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</si>
  <si>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</si>
  <si>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</si>
  <si>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</si>
  <si>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</si>
  <si>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</si>
  <si>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</si>
  <si>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</si>
  <si>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</si>
  <si>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</si>
  <si>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</si>
  <si>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</si>
  <si>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</si>
  <si>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</si>
  <si>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</si>
  <si>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</si>
  <si>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</si>
  <si>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</si>
  <si>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</si>
  <si>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</si>
  <si>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</si>
  <si>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</si>
  <si>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</si>
  <si>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</si>
  <si>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</si>
  <si>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</si>
  <si>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</si>
  <si>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</si>
  <si>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</si>
  <si>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</si>
  <si>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</si>
  <si>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</si>
  <si>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</si>
  <si>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</si>
  <si>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</si>
  <si>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</si>
  <si>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</si>
  <si>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</si>
  <si>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</si>
  <si>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</si>
  <si>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</si>
  <si>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</si>
  <si>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</si>
  <si>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</si>
  <si>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</si>
  <si>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</si>
  <si>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</si>
  <si>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</si>
  <si>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</si>
  <si>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</si>
  <si>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</si>
  <si>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</si>
  <si>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</si>
  <si>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</si>
  <si>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</si>
  <si>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</si>
  <si>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</si>
  <si>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</si>
  <si>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</si>
  <si>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</si>
  <si>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</si>
  <si>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</si>
  <si>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</si>
  <si>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</si>
  <si>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</si>
  <si>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</si>
  <si>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</si>
  <si>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</si>
  <si>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</si>
  <si>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</si>
  <si>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</si>
  <si>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</si>
  <si>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</si>
  <si>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</si>
  <si>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</si>
  <si>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</si>
  <si>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</si>
  <si>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</si>
  <si>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</si>
  <si>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</si>
  <si>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</si>
  <si>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</si>
  <si>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</si>
  <si>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</si>
  <si>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</si>
  <si>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</si>
  <si>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</si>
  <si>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</si>
  <si>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</si>
  <si>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</si>
  <si>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</si>
  <si>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</si>
  <si>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</si>
  <si>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</si>
  <si>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</si>
  <si>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</si>
  <si>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</si>
  <si>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</si>
  <si>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</si>
  <si>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</si>
  <si>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</si>
  <si>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</si>
  <si>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</si>
  <si>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</si>
  <si>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</si>
  <si>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</si>
  <si>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</si>
  <si>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</si>
  <si>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</si>
  <si>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</si>
  <si>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</si>
  <si>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</si>
  <si>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</si>
  <si>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</si>
  <si>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</si>
  <si>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</si>
  <si>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</si>
  <si>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</si>
  <si>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</si>
  <si>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</si>
  <si>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</si>
  <si>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</si>
  <si>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</si>
  <si>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</si>
  <si>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</si>
  <si>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</si>
  <si>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</si>
  <si>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</si>
  <si>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</si>
  <si>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</si>
  <si>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</si>
  <si>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</si>
  <si>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</si>
  <si>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</si>
  <si>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</si>
  <si>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</si>
  <si>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</si>
  <si>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</si>
  <si>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</si>
  <si>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</si>
  <si>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</si>
  <si>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</si>
  <si>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</si>
  <si>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</si>
  <si>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</si>
  <si>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</si>
  <si>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</si>
  <si>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</si>
  <si>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</si>
  <si>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</si>
  <si>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</si>
  <si>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</si>
  <si>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</si>
  <si>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</si>
  <si>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</si>
  <si>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</si>
  <si>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</si>
  <si>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</si>
  <si>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</si>
  <si>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</si>
  <si>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</si>
  <si>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</si>
  <si>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</si>
  <si>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</si>
  <si>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</si>
  <si>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</si>
  <si>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</si>
  <si>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</si>
  <si>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</si>
  <si>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</si>
  <si>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</si>
  <si>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</si>
  <si>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</si>
  <si>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</si>
  <si>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</si>
  <si>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</si>
  <si>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</si>
  <si>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</si>
  <si>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</si>
  <si>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</si>
  <si>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</si>
  <si>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</si>
  <si>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</si>
  <si>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</si>
  <si>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</si>
  <si>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</si>
  <si>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</si>
  <si>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</si>
  <si>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</si>
  <si>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</si>
  <si>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</si>
  <si>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</si>
  <si>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</si>
  <si>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</si>
  <si>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</si>
  <si>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</si>
  <si>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</si>
  <si>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</si>
  <si>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</si>
  <si>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</si>
  <si>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</si>
  <si>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</si>
  <si>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</si>
  <si>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</si>
  <si>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</si>
  <si>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</si>
  <si>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</si>
  <si>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</si>
  <si>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</si>
  <si>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</si>
  <si>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</si>
  <si>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</si>
  <si>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</si>
  <si>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</si>
  <si>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</si>
  <si>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</si>
  <si>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</si>
  <si>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</si>
  <si>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</si>
  <si>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</si>
  <si>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</si>
  <si>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</si>
  <si>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</si>
  <si>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</si>
  <si>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</si>
  <si>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</si>
  <si>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</si>
  <si>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</si>
  <si>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</si>
  <si>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</si>
  <si>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</si>
  <si>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</si>
  <si>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</si>
  <si>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</si>
  <si>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</si>
  <si>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</si>
  <si>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</si>
  <si>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</si>
  <si>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</si>
  <si>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</si>
  <si>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</si>
  <si>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</si>
  <si>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</si>
  <si>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</si>
  <si>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</si>
  <si>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</si>
  <si>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</si>
  <si>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</si>
  <si>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</si>
  <si>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</si>
  <si>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</si>
  <si>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</si>
  <si>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</si>
  <si>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</si>
  <si>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</si>
  <si>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</si>
  <si>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</si>
  <si>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</si>
  <si>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</si>
  <si>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</si>
  <si>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</si>
  <si>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</si>
  <si>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</si>
  <si>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</si>
  <si>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</si>
  <si>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</si>
  <si>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</si>
  <si>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</si>
  <si>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</si>
  <si>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</si>
  <si>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</si>
  <si>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</si>
  <si>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</si>
  <si>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</si>
  <si>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</si>
  <si>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</si>
  <si>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</si>
  <si>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</si>
  <si>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</si>
  <si>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</si>
  <si>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</si>
  <si>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</si>
  <si>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</si>
  <si>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</si>
  <si>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</si>
  <si>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</si>
  <si>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</si>
  <si>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</si>
  <si>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</si>
  <si>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</si>
  <si>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</si>
  <si>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</si>
  <si>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</si>
  <si>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</si>
  <si>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</si>
  <si>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</si>
  <si>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</si>
  <si>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</si>
  <si>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</si>
  <si>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</si>
  <si>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</si>
  <si>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</si>
  <si>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</si>
  <si>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</si>
  <si>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</si>
  <si>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</si>
  <si>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</si>
  <si>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</si>
  <si>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</si>
  <si>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</si>
  <si>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</si>
  <si>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</si>
  <si>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</si>
  <si>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</si>
  <si>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</si>
  <si>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</si>
  <si>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</si>
  <si>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</si>
  <si>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</si>
  <si>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</si>
  <si>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</si>
  <si>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</si>
  <si>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</si>
  <si>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</si>
  <si>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</si>
  <si>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</si>
  <si>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</si>
  <si>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</si>
  <si>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</si>
  <si>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</si>
  <si>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</si>
  <si>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</si>
  <si>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</si>
  <si>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</si>
  <si>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</si>
  <si>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</si>
  <si>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</si>
  <si>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</si>
  <si>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</si>
  <si>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</si>
  <si>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</si>
  <si>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</si>
  <si>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</si>
  <si>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</si>
  <si>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</si>
  <si>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</si>
  <si>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</si>
  <si>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</si>
  <si>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</si>
  <si>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</si>
  <si>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</si>
  <si>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</si>
  <si>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</si>
  <si>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</si>
  <si>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</si>
  <si>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</si>
  <si>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</si>
  <si>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</si>
  <si>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</si>
  <si>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</si>
  <si>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</si>
  <si>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</si>
  <si>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</si>
  <si>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</si>
  <si>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</si>
  <si>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</si>
  <si>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</si>
  <si>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</si>
  <si>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</si>
  <si>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</si>
  <si>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</si>
  <si>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</si>
  <si>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</si>
  <si>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</si>
  <si>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</si>
  <si>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</si>
  <si>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</si>
  <si>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</si>
  <si>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</si>
  <si>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</si>
  <si>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</si>
  <si>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</si>
  <si>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</si>
  <si>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</si>
  <si>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</si>
  <si>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</si>
  <si>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</si>
  <si>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</si>
  <si>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</si>
  <si>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</si>
  <si>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</si>
  <si>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</si>
  <si>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</si>
  <si>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</si>
  <si>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</si>
  <si>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</si>
  <si>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</si>
  <si>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</si>
  <si>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</si>
  <si>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</si>
  <si>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</si>
  <si>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</si>
  <si>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</si>
  <si>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</si>
  <si>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</si>
  <si>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</si>
  <si>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</si>
  <si>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</si>
  <si>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</si>
  <si>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</si>
  <si>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</si>
  <si>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</si>
  <si>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</si>
  <si>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</si>
  <si>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</si>
  <si>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</si>
  <si>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</si>
  <si>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</si>
  <si>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</si>
  <si>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</si>
  <si>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</si>
  <si>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</si>
  <si>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</si>
  <si>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</si>
  <si>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</si>
  <si>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</si>
  <si>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</si>
  <si>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</si>
  <si>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</si>
  <si>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</si>
  <si>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</si>
  <si>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</si>
  <si>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</si>
  <si>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</si>
  <si>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</si>
  <si>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</si>
  <si>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</si>
  <si>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</si>
  <si>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</si>
  <si>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</si>
  <si>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</si>
  <si>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</si>
  <si>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</si>
  <si>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</si>
  <si>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</si>
  <si>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</si>
  <si>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</si>
  <si>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</si>
  <si>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</si>
  <si>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</si>
  <si>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</si>
  <si>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</si>
  <si>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</si>
  <si>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</si>
  <si>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</si>
  <si>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</si>
  <si>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</si>
  <si>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</si>
  <si>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</si>
  <si>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</si>
  <si>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</si>
  <si>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</si>
  <si>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</si>
  <si>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</si>
  <si>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</si>
  <si>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</si>
  <si>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</si>
  <si>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</si>
  <si>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</si>
  <si>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</si>
  <si>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</si>
  <si>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</si>
  <si>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</si>
  <si>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</si>
  <si>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</si>
  <si>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</si>
  <si>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</si>
  <si>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</si>
  <si>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</si>
  <si>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</si>
  <si>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</si>
  <si>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</si>
  <si>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</si>
  <si>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</si>
  <si>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</si>
  <si>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</si>
  <si>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</si>
  <si>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</si>
  <si>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</si>
  <si>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</si>
  <si>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</si>
  <si>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</si>
  <si>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</si>
  <si>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</si>
  <si>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</si>
  <si>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</si>
  <si>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</si>
  <si>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</si>
  <si>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</si>
  <si>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</si>
  <si>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</si>
  <si>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</si>
  <si>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</si>
  <si>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</si>
  <si>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</si>
  <si>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</si>
  <si>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</si>
  <si>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</si>
  <si>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</si>
  <si>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</si>
  <si>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</si>
  <si>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</si>
  <si>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</si>
  <si>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</si>
  <si>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</si>
  <si>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</si>
  <si>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</si>
  <si>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</si>
  <si>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</si>
  <si>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</si>
  <si>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</si>
  <si>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</si>
  <si>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</si>
  <si>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</si>
  <si>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</si>
  <si>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</si>
  <si>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</si>
  <si>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</si>
  <si>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</si>
  <si>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</si>
  <si>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</si>
  <si>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</si>
  <si>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</si>
  <si>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</si>
  <si>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</si>
  <si>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</si>
  <si>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</si>
  <si>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</si>
  <si>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</si>
  <si>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</si>
  <si>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</si>
  <si>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</si>
  <si>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</si>
  <si>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</si>
  <si>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</si>
  <si>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</si>
  <si>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</si>
  <si>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</si>
  <si>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</si>
  <si>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</si>
  <si>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</si>
  <si>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</si>
  <si>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</si>
  <si>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</si>
  <si>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</si>
  <si>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</si>
  <si>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</si>
  <si>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</si>
  <si>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</si>
  <si>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</si>
  <si>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</si>
  <si>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</si>
  <si>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</si>
  <si>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</si>
  <si>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</si>
  <si>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</si>
  <si>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</si>
  <si>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</si>
  <si>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</si>
  <si>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</si>
  <si>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</si>
  <si>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</si>
  <si>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</si>
  <si>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</si>
  <si>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</si>
  <si>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</si>
  <si>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</si>
  <si>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</si>
  <si>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</si>
  <si>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</si>
  <si>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</si>
  <si>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</si>
  <si>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</si>
  <si>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</si>
  <si>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</si>
  <si>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</si>
  <si>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</si>
  <si>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</si>
  <si>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</si>
  <si>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</si>
  <si>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</si>
  <si>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</si>
  <si>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</si>
  <si>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</si>
  <si>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</si>
  <si>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</si>
  <si>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</si>
  <si>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</si>
  <si>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</si>
  <si>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</si>
  <si>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</si>
  <si>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</si>
  <si>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</si>
  <si>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</si>
  <si>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</si>
  <si>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</si>
  <si>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</si>
  <si>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</si>
  <si>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</si>
  <si>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</si>
  <si>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</si>
  <si>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</si>
  <si>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</si>
  <si>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</si>
  <si>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</si>
  <si>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</si>
  <si>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</si>
  <si>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</si>
  <si>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</si>
  <si>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</si>
  <si>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</si>
  <si>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</si>
  <si>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</si>
  <si>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</si>
  <si>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</si>
  <si>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</si>
  <si>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</si>
  <si>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</si>
  <si>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</si>
  <si>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</si>
  <si>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</si>
  <si>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</si>
  <si>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</si>
  <si>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</si>
  <si>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</si>
  <si>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</si>
  <si>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</si>
  <si>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</si>
  <si>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</si>
  <si>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</si>
  <si>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</si>
  <si>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</si>
  <si>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</si>
  <si>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</si>
  <si>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</si>
  <si>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</si>
  <si>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</si>
  <si>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</si>
  <si>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</si>
  <si>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</si>
  <si>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</si>
  <si>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</si>
  <si>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</si>
  <si>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</si>
  <si>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</si>
  <si>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</si>
  <si>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</si>
  <si>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</si>
  <si>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</si>
  <si>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</si>
  <si>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</si>
  <si>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</si>
  <si>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</si>
  <si>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</si>
  <si>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</si>
  <si>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</si>
  <si>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</si>
  <si>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</si>
  <si>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</si>
  <si>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</si>
  <si>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</si>
  <si>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</si>
  <si>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</si>
  <si>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</si>
  <si>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</si>
  <si>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</si>
  <si>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</si>
  <si>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</si>
  <si>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</si>
  <si>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</si>
  <si>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</si>
  <si>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</si>
  <si>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</si>
  <si>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</si>
  <si>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</si>
  <si>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</si>
  <si>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</si>
  <si>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</si>
  <si>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</si>
  <si>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</si>
  <si>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</si>
  <si>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</si>
  <si>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</si>
  <si>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</si>
  <si>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</si>
  <si>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</si>
  <si>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</si>
  <si>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</si>
  <si>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</si>
  <si>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</si>
  <si>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</si>
  <si>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</si>
  <si>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</si>
  <si>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</si>
  <si>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</si>
  <si>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</si>
  <si>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</si>
  <si>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</si>
  <si>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</si>
  <si>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</si>
  <si>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</si>
  <si>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</si>
  <si>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</si>
  <si>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</si>
  <si>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</si>
  <si>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</si>
  <si>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</si>
  <si>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</si>
  <si>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</si>
  <si>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</si>
  <si>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</si>
  <si>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</si>
  <si>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</si>
  <si>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</si>
  <si>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</si>
  <si>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</si>
  <si>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</si>
  <si>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</si>
  <si>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</si>
  <si>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</si>
  <si>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</si>
  <si>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</si>
  <si>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</si>
  <si>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</si>
  <si>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</si>
  <si>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</si>
  <si>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</si>
  <si>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</si>
  <si>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</si>
  <si>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</si>
  <si>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</si>
  <si>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</si>
  <si>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</si>
  <si>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</si>
  <si>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</si>
  <si>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</si>
  <si>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</si>
  <si>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</si>
  <si>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</si>
  <si>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</si>
  <si>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</si>
  <si>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</si>
  <si>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</si>
  <si>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</si>
  <si>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</si>
  <si>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</si>
  <si>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</si>
  <si>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</si>
  <si>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</si>
  <si>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</si>
  <si>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</si>
  <si>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</si>
  <si>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</si>
  <si>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</si>
  <si>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</si>
  <si>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</si>
  <si>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</si>
  <si>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</si>
  <si>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</si>
  <si>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</si>
  <si>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</si>
  <si>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</si>
  <si>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</si>
  <si>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</si>
  <si>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</si>
  <si>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</si>
  <si>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</si>
  <si>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</si>
  <si>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</si>
  <si>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</si>
  <si>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</si>
  <si>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</si>
  <si>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</si>
  <si>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</si>
  <si>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</si>
  <si>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</si>
  <si>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</si>
  <si>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</si>
  <si>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</si>
  <si>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</si>
  <si>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</si>
  <si>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</si>
  <si>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</si>
  <si>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</si>
  <si>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</si>
  <si>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</si>
  <si>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</si>
  <si>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</si>
  <si>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</si>
  <si>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</si>
  <si>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</si>
  <si>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</si>
  <si>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</si>
  <si>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</si>
  <si>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</si>
  <si>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</si>
  <si>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</si>
  <si>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</si>
  <si>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</si>
  <si>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</si>
  <si>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</si>
  <si>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</si>
  <si>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</si>
  <si>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</si>
  <si>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</si>
  <si>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</si>
  <si>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</si>
  <si>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</si>
  <si>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</si>
  <si>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</si>
  <si>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</si>
  <si>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</si>
  <si>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</si>
  <si>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</si>
  <si>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</si>
  <si>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</si>
  <si>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</si>
  <si>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</si>
  <si>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</si>
  <si>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</si>
  <si>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</si>
  <si>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</si>
  <si>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</si>
  <si>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</si>
  <si>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</si>
  <si>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</si>
  <si>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</si>
  <si>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</si>
  <si>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</si>
  <si>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</si>
  <si>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</si>
  <si>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</si>
  <si>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</si>
  <si>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</si>
  <si>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</si>
  <si>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</si>
  <si>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</si>
  <si>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</si>
  <si>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</si>
  <si>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</si>
  <si>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</si>
  <si>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</si>
  <si>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</si>
  <si>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</si>
  <si>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</si>
  <si>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</si>
  <si>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</si>
  <si>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</si>
  <si>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</si>
  <si>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</si>
  <si>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</si>
  <si>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</si>
  <si>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</si>
  <si>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</si>
  <si>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</si>
  <si>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</si>
  <si>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</si>
  <si>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</si>
  <si>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</si>
  <si>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</si>
  <si>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</si>
  <si>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</si>
  <si>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</si>
  <si>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</si>
  <si>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</si>
  <si>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</si>
  <si>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</si>
  <si>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</si>
  <si>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</si>
  <si>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</si>
  <si>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</si>
  <si>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</si>
  <si>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</si>
  <si>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</si>
  <si>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</si>
  <si>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</si>
  <si>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</si>
  <si>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</si>
  <si>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</si>
  <si>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</si>
  <si>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</si>
  <si>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</si>
  <si>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</si>
  <si>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</si>
  <si>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</si>
  <si>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</si>
  <si>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</si>
  <si>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</si>
  <si>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</si>
  <si>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</si>
  <si>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</si>
  <si>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</si>
  <si>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</si>
  <si>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</si>
  <si>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</si>
  <si>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</si>
  <si>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</si>
  <si>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</si>
  <si>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</si>
  <si>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</si>
  <si>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</si>
  <si>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</si>
  <si>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</si>
  <si>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</si>
  <si>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</si>
  <si>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</si>
  <si>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</si>
  <si>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</si>
  <si>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</si>
  <si>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</si>
  <si>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</si>
  <si>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</si>
  <si>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</si>
  <si>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</si>
  <si>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</si>
  <si>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</si>
  <si>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</si>
  <si>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</si>
  <si>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</si>
  <si>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</si>
  <si>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</si>
  <si>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</si>
  <si>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</si>
  <si>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</si>
  <si>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</si>
  <si>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</si>
  <si>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</si>
  <si>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</si>
  <si>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</si>
  <si>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</si>
  <si>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</si>
  <si>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</si>
  <si>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</si>
  <si>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</si>
  <si>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</si>
  <si>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</si>
  <si>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</si>
  <si>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</si>
  <si>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</si>
  <si>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</si>
  <si>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</si>
  <si>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</si>
  <si>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</si>
  <si>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</si>
  <si>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</si>
  <si>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</si>
  <si>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</si>
  <si>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</si>
  <si>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</si>
  <si>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</si>
  <si>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</si>
  <si>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</si>
  <si>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</si>
  <si>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</si>
  <si>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</si>
  <si>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</si>
  <si>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</si>
  <si>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</si>
  <si>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</si>
  <si>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</si>
  <si>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</si>
  <si>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</si>
  <si>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</si>
  <si>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</si>
  <si>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</si>
  <si>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</si>
  <si>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</si>
  <si>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</si>
  <si>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</si>
  <si>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</si>
  <si>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</si>
  <si>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</si>
  <si>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</si>
  <si>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</si>
  <si>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</si>
  <si>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</si>
  <si>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</si>
  <si>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</si>
  <si>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</si>
  <si>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</si>
  <si>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</si>
  <si>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</si>
  <si>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</si>
  <si>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</si>
  <si>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</si>
  <si>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</si>
  <si>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</si>
  <si>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</si>
  <si>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</si>
  <si>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</si>
  <si>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</si>
  <si>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</si>
  <si>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</si>
  <si>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</si>
  <si>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</si>
  <si>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</si>
  <si>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</si>
  <si>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</si>
  <si>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</si>
  <si>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</si>
  <si>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</si>
  <si>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</si>
  <si>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</si>
  <si>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</si>
  <si>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</si>
  <si>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</si>
  <si>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</si>
  <si>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</si>
  <si>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</si>
  <si>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</si>
  <si>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</si>
  <si>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</si>
  <si>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</si>
  <si>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</si>
  <si>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</si>
  <si>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</si>
  <si>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</si>
  <si>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</si>
  <si>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</si>
  <si>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</si>
  <si>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</si>
  <si>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</si>
  <si>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</si>
  <si>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</si>
  <si>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</si>
  <si>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</si>
  <si>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</si>
  <si>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</si>
  <si>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</si>
  <si>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</si>
  <si>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</si>
  <si>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</si>
  <si>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</si>
  <si>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</si>
  <si>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</si>
  <si>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</si>
  <si>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</si>
  <si>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</si>
  <si>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</si>
  <si>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</si>
  <si>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</si>
  <si>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</si>
  <si>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</si>
  <si>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</si>
  <si>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</si>
  <si>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</si>
  <si>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</si>
  <si>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</si>
  <si>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</si>
  <si>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</si>
  <si>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</si>
  <si>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</si>
  <si>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</si>
  <si>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</si>
  <si>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</si>
  <si>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</si>
  <si>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</si>
  <si>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</si>
  <si>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</si>
  <si>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</si>
  <si>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</si>
  <si>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</si>
  <si>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</si>
  <si>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</si>
  <si>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</si>
  <si>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</si>
  <si>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</si>
  <si>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</si>
  <si>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</si>
  <si>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</si>
  <si>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</si>
  <si>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</si>
  <si>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</si>
  <si>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</si>
  <si>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</si>
  <si>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</si>
  <si>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</si>
  <si>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</si>
  <si>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</si>
  <si>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</si>
  <si>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</si>
  <si>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</si>
  <si>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</si>
  <si>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</si>
  <si>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</si>
  <si>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</si>
  <si>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</si>
  <si>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</si>
  <si>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</si>
  <si>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</si>
  <si>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</si>
  <si>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</si>
  <si>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</si>
  <si>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</si>
  <si>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</si>
  <si>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</si>
  <si>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</si>
  <si>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</si>
  <si>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</si>
  <si>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</si>
  <si>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</si>
  <si>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</si>
  <si>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</si>
  <si>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</si>
  <si>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</si>
  <si>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</si>
  <si>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</si>
  <si>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</si>
  <si>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</si>
  <si>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</si>
  <si>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</si>
  <si>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</si>
  <si>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</si>
  <si>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</si>
  <si>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</si>
  <si>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</si>
  <si>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</si>
  <si>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</si>
  <si>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</si>
  <si>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</si>
  <si>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</si>
  <si>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</si>
  <si>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</si>
  <si>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</si>
  <si>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</si>
  <si>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</si>
  <si>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</si>
  <si>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</si>
  <si>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</si>
  <si>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</si>
  <si>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</si>
  <si>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</si>
  <si>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</si>
  <si>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</si>
  <si>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</si>
  <si>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</si>
  <si>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</si>
  <si>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</si>
  <si>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</si>
  <si>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</si>
  <si>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</si>
  <si>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</si>
  <si>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</si>
  <si>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</si>
  <si>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</si>
  <si>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</si>
  <si>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</si>
  <si>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</si>
  <si>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</si>
  <si>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</si>
  <si>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</si>
  <si>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</si>
  <si>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</si>
  <si>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</si>
  <si>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</si>
  <si>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</si>
  <si>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</si>
  <si>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</si>
  <si>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</si>
  <si>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</si>
  <si>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</si>
  <si>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</si>
  <si>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</si>
  <si>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</si>
  <si>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</si>
  <si>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</si>
  <si>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</si>
  <si>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</si>
  <si>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</si>
  <si>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</si>
  <si>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</si>
  <si>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</si>
  <si>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</si>
  <si>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</si>
  <si>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</si>
  <si>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</si>
  <si>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</si>
  <si>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</si>
  <si>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</si>
  <si>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</si>
  <si>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</si>
  <si>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</si>
  <si>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</si>
  <si>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</si>
  <si>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</si>
  <si>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</si>
  <si>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</si>
  <si>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</si>
  <si>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</si>
  <si>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</si>
  <si>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</si>
  <si>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</si>
  <si>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</si>
  <si>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</si>
  <si>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</si>
  <si>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</si>
  <si>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</si>
  <si>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</si>
  <si>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</si>
  <si>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</si>
  <si>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</si>
  <si>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</si>
  <si>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</si>
  <si>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</si>
  <si>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</si>
  <si>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</si>
  <si>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</si>
  <si>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</si>
  <si>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</si>
  <si>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</si>
  <si>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</si>
  <si>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</si>
  <si>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</si>
  <si>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</si>
  <si>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</si>
  <si>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</si>
  <si>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</si>
  <si>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</si>
  <si>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</si>
  <si>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</si>
  <si>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</si>
  <si>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</si>
  <si>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</si>
  <si>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</si>
  <si>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</si>
  <si>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</si>
  <si>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</si>
  <si>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</si>
  <si>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</si>
  <si>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</si>
  <si>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</si>
  <si>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</si>
  <si>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</si>
  <si>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</si>
  <si>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</si>
  <si>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</si>
  <si>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</si>
  <si>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</si>
  <si>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</si>
  <si>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</si>
  <si>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</si>
  <si>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</si>
  <si>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</si>
  <si>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</si>
  <si>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</si>
  <si>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</si>
  <si>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</si>
  <si>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</si>
  <si>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</si>
  <si>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</si>
  <si>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</si>
  <si>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</si>
  <si>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</si>
  <si>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</si>
  <si>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</si>
  <si>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</si>
  <si>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</si>
  <si>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</si>
  <si>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</si>
  <si>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</si>
  <si>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</si>
  <si>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</si>
  <si>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</si>
  <si>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</si>
  <si>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</si>
  <si>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</si>
  <si>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</si>
  <si>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</si>
  <si>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</si>
  <si>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</si>
  <si>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</si>
  <si>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</si>
  <si>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</si>
  <si>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</si>
  <si>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</si>
  <si>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</si>
  <si>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</si>
  <si>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</si>
  <si>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</si>
  <si>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</si>
  <si>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</si>
  <si>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</si>
  <si>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</si>
  <si>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</si>
  <si>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</si>
  <si>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</si>
  <si>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</si>
  <si>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</si>
  <si>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</si>
  <si>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</si>
  <si>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</si>
  <si>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</si>
  <si>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</si>
  <si>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</si>
  <si>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</si>
  <si>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</si>
  <si>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</si>
  <si>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</si>
  <si>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</si>
  <si>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</si>
  <si>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</si>
  <si>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</si>
  <si>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</si>
  <si>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</si>
  <si>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</si>
  <si>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</si>
  <si>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</si>
  <si>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</si>
  <si>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</si>
  <si>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</si>
  <si>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</si>
  <si>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</si>
  <si>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</si>
  <si>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</si>
  <si>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</si>
  <si>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</si>
  <si>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</si>
  <si>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</si>
  <si>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</si>
  <si>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</si>
  <si>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</si>
  <si>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</si>
  <si>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PCM-20251018-00001838</t>
  </si>
  <si>
    <t>EM team need 40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</si>
  <si>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</si>
  <si>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</si>
  <si>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</si>
  <si>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</si>
  <si>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</si>
  <si>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</si>
  <si>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</si>
  <si>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</si>
  <si>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</si>
  <si>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</si>
  <si>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</si>
  <si>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</si>
  <si>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</si>
  <si>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</si>
  <si>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</si>
  <si>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</si>
  <si>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</si>
  <si>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</si>
  <si>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</si>
  <si>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</si>
  <si>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</si>
  <si>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</si>
  <si>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</si>
  <si>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</si>
  <si>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</si>
  <si>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</si>
  <si>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</si>
  <si>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</si>
  <si>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</si>
  <si>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</si>
  <si>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</si>
  <si>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</si>
  <si>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</si>
  <si>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</si>
  <si>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</si>
  <si>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</si>
  <si>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</si>
  <si>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</si>
  <si>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</si>
  <si>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</si>
  <si>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</si>
  <si>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</si>
  <si>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</si>
  <si>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</si>
  <si>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</si>
  <si>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</si>
  <si>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</si>
  <si>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</si>
  <si>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</si>
  <si>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</si>
  <si>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</si>
  <si>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</si>
  <si>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</si>
  <si>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</si>
  <si>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</si>
  <si>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</si>
  <si>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</si>
  <si>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</si>
  <si>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</si>
  <si>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</si>
  <si>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</si>
  <si>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</si>
  <si>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</si>
  <si>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</si>
  <si>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</si>
  <si>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</si>
  <si>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</si>
  <si>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</si>
  <si>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</si>
  <si>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</si>
  <si>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</si>
  <si>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</si>
  <si>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</si>
  <si>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</si>
  <si>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</si>
  <si>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</si>
  <si>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</si>
  <si>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</si>
  <si>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</si>
  <si>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</si>
  <si>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</si>
  <si>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</si>
  <si>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</si>
  <si>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</si>
  <si>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</si>
  <si>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</si>
  <si>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No PCM</t>
  </si>
  <si>
    <t>ETA 40 min</t>
  </si>
  <si>
    <t>PCM-20251018-00001809</t>
  </si>
  <si>
    <t xml:space="preserve">EM team on the way ETA 90 mins </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</si>
  <si>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</si>
  <si>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</si>
  <si>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</si>
  <si>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</si>
  <si>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</si>
  <si>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</si>
  <si>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</si>
  <si>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</si>
  <si>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</si>
  <si>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</si>
  <si>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TT-20251018-01055-NO New PCM</t>
  </si>
  <si>
    <t>Site is located on the building of Charity Society in Makkah. Power disconnected and Security refused to connect the PG as all the area along with this building is under demolishing.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</si>
  <si>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</si>
  <si>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</si>
  <si>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</si>
  <si>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</si>
  <si>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</si>
  <si>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PCM-20251018-00001811</t>
  </si>
  <si>
    <t>team on the way need 35 minutes</t>
  </si>
  <si>
    <t>PCM-20251018-00001865</t>
  </si>
  <si>
    <t>team will check after HSM0196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</si>
</sst>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0" totalsRowShown="0" headerRowDxfId="64" dataDxfId="63" headerRowBorderDxfId="61" tableBorderDxfId="62">
  <autoFilter ref="A1:L115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3" totalsRowShown="0" headerRowDxfId="48" dataDxfId="47" headerRowBorderDxfId="45" tableBorderDxfId="46" totalsRowBorderDxfId="44">
  <autoFilter ref="A1:L3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3" totalsRowShown="0" headerRowDxfId="31" dataDxfId="30" headerRowBorderDxfId="28" tableBorderDxfId="29">
  <autoFilter ref="A1:L5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285.85724641203706</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5.3619337962954887</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t="s">
        <v>38968</v>
      </c>
      <c r="B4" s="136" t="str">
        <f>IFERROR(VLOOKUP(D4,DB!A:K,11,0),"")</f>
        <v>R1</v>
      </c>
      <c r="C4" s="136">
        <v>2</v>
      </c>
      <c r="D4" s="140" t="s">
        <v>15950</v>
      </c>
      <c r="E4" s="137" t="s">
        <v>38964</v>
      </c>
      <c r="F4" s="138">
        <v>45948.780925925923</v>
      </c>
      <c r="G4" s="139">
        <f ca="1">IFERROR(NOW()-F4,"")</f>
        <v>2.4746296301600523E-2</v>
      </c>
      <c r="H4" s="138">
        <v>45948.773981481485</v>
      </c>
      <c r="I4" s="136" t="str">
        <f>IFERROR(VLOOKUP(D4,DB!A:F,6,0),"")</f>
        <v>SCECO</v>
      </c>
      <c r="J4" s="136" t="str">
        <f>IFERROR(VLOOKUP(D4,DB!A:G,7,0),"")</f>
        <v>Vandalized+No BB Design</v>
      </c>
      <c r="K4" s="140" t="s">
        <v>38969</v>
      </c>
      <c r="L4" s="141" t="str">
        <f>IFERROR(VLOOKUP(D4,DB!A:I,9,0),"")</f>
        <v>Latis</v>
      </c>
      <c r="M4" s="67"/>
    </row>
    <row r="5" spans="1:15" ht="15" customHeight="1">
      <c r="A5" s="135"/>
      <c r="B5" s="136" t="str">
        <f>IFERROR(VLOOKUP(D5,DB!A:K,11,0),"")</f>
        <v/>
      </c>
      <c r="C5" s="136"/>
      <c r="D5" s="136"/>
      <c r="E5" s="137"/>
      <c r="F5" s="138"/>
      <c r="G5" s="139">
        <f ca="1">IFERROR(NOW()-F5,"")</f>
        <v>45948.805672222225</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45948.805672222225</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45948.805672222225</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45948.805672222225</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45948.805672222225</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40"/>
      <c r="E10" s="137"/>
      <c r="F10" s="138"/>
      <c r="G10" s="139">
        <f ca="1">IFERROR(NOW()-F10,"")</f>
        <v>45948.805672222225</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45948.805672222225</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45948.805672222225</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45948.805672222225</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45948.805672222225</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45948.805672222225</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45948.805672222225</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45948.805672222225</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45948.805672222225</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45948.805672222225</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45948.805672222225</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45948.805672222225</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45948.805672222225</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45948.805672222225</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45948.805672222225</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45948.805672222225</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45948.805672222225</v>
      </c>
      <c r="H26" s="138"/>
      <c r="I26" s="136" t="str">
        <f>IFERROR(VLOOKUP(D26,DB!A:F,6,0),"")</f>
        <v/>
      </c>
      <c r="J26" s="136" t="str">
        <f>IFERROR(VLOOKUP(D26,DB!A:G,7,0),"")</f>
        <v/>
      </c>
      <c r="K26" s="140"/>
      <c r="L26" s="141" t="str">
        <f>IFERROR(VLOOKUP(D26,DB!A:I,9,0),"")</f>
        <v/>
      </c>
      <c r="M26" s="67"/>
    </row>
    <row r="27" spans="1:13" ht="15" customHeight="1">
      <c r="A27" s="135"/>
      <c r="B27" s="136" t="str">
        <f>IFERROR(VLOOKUP(D27,DB!A:K,11,0),"")</f>
        <v/>
      </c>
      <c r="C27" s="136"/>
      <c r="D27" s="136"/>
      <c r="E27" s="137"/>
      <c r="F27" s="138"/>
      <c r="G27" s="139">
        <f ca="1">IFERROR(NOW()-F27,"")</f>
        <v>45948.805672222225</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45948.805672222225</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45948.805672222225</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45948.805672222225</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45948.805672222225</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45948.805672222225</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45948.805672222225</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45948.805672222225</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45948.805672222225</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45948.805672222225</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45948.805672222225</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45948.805672222225</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45948.805672222225</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45948.805672222225</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45948.805672222225</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45948.805672222225</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45948.805672222225</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45948.805672222225</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45948.805672222225</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45948.805672222225</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45948.805672222225</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45948.805672222225</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45948.805672222225</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45948.805672222225</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45948.805672222225</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45948.805672222225</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45948.805672222225</v>
      </c>
      <c r="H53" s="138"/>
      <c r="I53" s="136" t="str">
        <f>IFERROR(VLOOKUP(D53,DB!A:F,6,0),"")</f>
        <v/>
      </c>
      <c r="J53" s="136" t="str">
        <f>IFERROR(VLOOKUP(D53,DB!A:G,7,0),"")</f>
        <v/>
      </c>
      <c r="K53" s="140"/>
      <c r="L53" s="141" t="str">
        <f>IFERROR(VLOOKUP(D53,DB!A:I,9,0),"")</f>
        <v/>
      </c>
    </row>
    <row r="54" spans="1:12" ht="15" customHeight="1">
      <c r="A54" s="135"/>
      <c r="B54" s="136" t="str">
        <f>IFERROR(VLOOKUP(D54,DB!A:K,11,0),"")</f>
        <v/>
      </c>
      <c r="C54" s="136"/>
      <c r="D54" s="136"/>
      <c r="E54" s="137"/>
      <c r="F54" s="138"/>
      <c r="G54" s="139">
        <f ca="1">IFERROR(NOW()-F54,"")</f>
        <v>45948.805672222225</v>
      </c>
      <c r="H54" s="138"/>
      <c r="I54" s="136" t="str">
        <f>IFERROR(VLOOKUP(D54,DB!A:F,6,0),"")</f>
        <v/>
      </c>
      <c r="J54" s="136" t="str">
        <f>IFERROR(VLOOKUP(D54,DB!A:G,7,0),"")</f>
        <v/>
      </c>
      <c r="K54" s="140"/>
      <c r="L54" s="141" t="str">
        <f>IFERROR(VLOOKUP(D54,DB!A:I,9,0),"")</f>
        <v/>
      </c>
    </row>
    <row r="55" spans="1:12" ht="15" customHeight="1">
      <c r="A55" s="157"/>
      <c r="B55" s="158" t="str">
        <f>IFERROR(VLOOKUP(D55,DB!A:K,11,0),"")</f>
        <v/>
      </c>
      <c r="C55" s="158"/>
      <c r="D55" s="158"/>
      <c r="E55" s="159"/>
      <c r="F55" s="160"/>
      <c r="G55" s="161">
        <f ca="1">IFERROR(NOW()-F55,"")</f>
        <v>45948.805672222225</v>
      </c>
      <c r="H55" s="160"/>
      <c r="I55" s="158" t="str">
        <f>IFERROR(VLOOKUP(D55,DB!A:F,6,0),"")</f>
        <v/>
      </c>
      <c r="J55" s="158" t="str">
        <f>IFERROR(VLOOKUP(D55,DB!A:G,7,0),"")</f>
        <v/>
      </c>
      <c r="K55" s="162"/>
      <c r="L55" s="163" t="str">
        <f>IFERROR(VLOOKUP(D55,DB!A:I,9,0),"")</f>
        <v/>
      </c>
    </row>
    <row r="56" spans="1:12" ht="15" customHeight="1">
      <c r="A56" s="135"/>
      <c r="B56" s="136" t="str">
        <f>IFERROR(VLOOKUP(D56,DB!A:K,11,0),"")</f>
        <v/>
      </c>
      <c r="C56" s="136"/>
      <c r="D56" s="136"/>
      <c r="E56" s="137"/>
      <c r="F56" s="138"/>
      <c r="G56" s="139">
        <f ca="1">IFERROR(NOW()-F56,"")</f>
        <v>45948.805672222225</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45948.805672222225</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45948.805672222225</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45948.805672222225</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45948.805672222225</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45948.805672222225</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45948.805672222225</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45948.805672222225</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45948.805672222225</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45948.805672222225</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45948.805672222225</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45948.805672222225</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45948.805672222225</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45948.805672222225</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45948.805672222225</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45948.805672222225</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45948.805672222225</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45948.805672222225</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45948.805672222225</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45948.805672222225</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45948.805672222225</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45948.805672222225</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45948.805672222225</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45948.805672222225</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45948.805672222225</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45948.805672222225</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45948.805672222225</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45948.805672222225</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45948.805672222225</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45948.805672222225</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45948.805672222225</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45948.805672222225</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45948.805672222225</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45948.805672222225</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45948.805672222225</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45948.805672222225</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45948.805672222225</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45948.805672222225</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45948.805672222225</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45948.805672222225</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45948.805672222225</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45948.805672222225</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45948.805672222225</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45948.805672222225</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45948.805672222225</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45948.805672222225</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45948.805672222225</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45948.805672222225</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45948.805672222225</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45948.805672222225</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45948.805672222225</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45948.805672222225</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45948.805672222225</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45948.805672222225</v>
      </c>
      <c r="H109" s="138"/>
      <c r="I109" s="136" t="str">
        <f>IFERROR(VLOOKUP(D109,DB!A:F,6,0),"")</f>
        <v/>
      </c>
      <c r="J109" s="136" t="str">
        <f>IFERROR(VLOOKUP(D109,DB!A:G,7,0),"")</f>
        <v/>
      </c>
      <c r="K109" s="140"/>
      <c r="L109" s="141" t="str">
        <f>IFERROR(VLOOKUP(D109,DB!A:I,9,0),"")</f>
        <v/>
      </c>
    </row>
    <row r="110" spans="1:12" ht="15" customHeight="1">
      <c r="A110" s="135"/>
      <c r="B110" s="136" t="str">
        <f>IFERROR(VLOOKUP(D110,DB!A:K,11,0),"")</f>
        <v/>
      </c>
      <c r="C110" s="136"/>
      <c r="D110" s="136"/>
      <c r="E110" s="137"/>
      <c r="F110" s="138"/>
      <c r="G110" s="139">
        <f ca="1">IFERROR(NOW()-F110,"")</f>
        <v>45948.805672222225</v>
      </c>
      <c r="H110" s="138"/>
      <c r="I110" s="136" t="str">
        <f>IFERROR(VLOOKUP(D110,DB!A:F,6,0),"")</f>
        <v/>
      </c>
      <c r="J110" s="136" t="str">
        <f>IFERROR(VLOOKUP(D110,DB!A:G,7,0),"")</f>
        <v/>
      </c>
      <c r="K110" s="140"/>
      <c r="L110" s="141" t="str">
        <f>IFERROR(VLOOKUP(D110,DB!A:I,9,0),"")</f>
        <v/>
      </c>
    </row>
    <row r="111" spans="1:12" ht="15" customHeight="1">
      <c r="A111" s="157"/>
      <c r="B111" s="158" t="str">
        <f>IFERROR(VLOOKUP(D111,DB!A:K,11,0),"")</f>
        <v/>
      </c>
      <c r="C111" s="158"/>
      <c r="D111" s="158"/>
      <c r="E111" s="159"/>
      <c r="F111" s="160"/>
      <c r="G111" s="161">
        <f ca="1">IFERROR(NOW()-F111,"")</f>
        <v>45948.805672222225</v>
      </c>
      <c r="H111" s="160"/>
      <c r="I111" s="158" t="str">
        <f>IFERROR(VLOOKUP(D111,DB!A:F,6,0),"")</f>
        <v/>
      </c>
      <c r="J111" s="158" t="str">
        <f>IFERROR(VLOOKUP(D111,DB!A:G,7,0),"")</f>
        <v/>
      </c>
      <c r="K111" s="162"/>
      <c r="L111" s="163" t="str">
        <f>IFERROR(VLOOKUP(D111,DB!A:I,9,0),"")</f>
        <v/>
      </c>
    </row>
  </sheetData>
  <customSheetViews>
    <customSheetView guid="{F6042A99-DD27-4453-835D-0834D95730CC}" filter="1" showAutoFilter="1">
      <pageMargins left="0" right="0" top="0" bottom="0" header="0" footer="0"/>
      <autoFilter ref="B1:M1" xr:uid="{57894469-A3BB-434E-B284-E5F15CA21F75}"/>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38970</v>
      </c>
      <c r="N1" s="91" t="s">
        <v>38971</v>
      </c>
      <c r="O1" s="91" t="s">
        <v>38972</v>
      </c>
      <c r="P1" s="91" t="s">
        <v>38973</v>
      </c>
      <c r="Q1" s="91" t="s">
        <v>38974</v>
      </c>
      <c r="R1" s="91" t="s">
        <v>38975</v>
      </c>
      <c r="S1" s="91" t="s">
        <v>38976</v>
      </c>
      <c r="T1" s="91" t="s">
        <v>38977</v>
      </c>
      <c r="U1" s="91" t="s">
        <v>38978</v>
      </c>
      <c r="V1" s="91" t="s">
        <v>38979</v>
      </c>
      <c r="W1" s="91" t="s">
        <v>38980</v>
      </c>
      <c r="X1" s="91" t="s">
        <v>38981</v>
      </c>
      <c r="Y1" s="91" t="s">
        <v>38982</v>
      </c>
      <c r="Z1" s="91" t="s">
        <v>38983</v>
      </c>
      <c r="AA1" s="91" t="s">
        <v>38984</v>
      </c>
      <c r="AB1" s="91" t="s">
        <v>38985</v>
      </c>
      <c r="AC1" s="91" t="s">
        <v>38986</v>
      </c>
      <c r="AD1" s="91" t="s">
        <v>38987</v>
      </c>
      <c r="AE1" s="91" t="s">
        <v>38988</v>
      </c>
      <c r="AF1" s="91" t="s">
        <v>38989</v>
      </c>
      <c r="AG1" s="91" t="s">
        <v>38990</v>
      </c>
      <c r="AH1" s="91" t="s">
        <v>38991</v>
      </c>
      <c r="AI1" s="91" t="s">
        <v>38992</v>
      </c>
      <c r="AJ1" s="91" t="s">
        <v>38993</v>
      </c>
      <c r="AK1" s="91" t="s">
        <v>38994</v>
      </c>
      <c r="AL1" s="91" t="s">
        <v>38995</v>
      </c>
      <c r="AM1" s="91" t="s">
        <v>38996</v>
      </c>
      <c r="AN1" s="91" t="s">
        <v>38997</v>
      </c>
      <c r="AO1" s="91" t="s">
        <v>38998</v>
      </c>
      <c r="AP1" s="91" t="s">
        <v>38999</v>
      </c>
      <c r="AQ1" s="91" t="s">
        <v>39000</v>
      </c>
      <c r="AR1" s="91" t="s">
        <v>39001</v>
      </c>
      <c r="AS1" s="91" t="s">
        <v>39002</v>
      </c>
      <c r="AT1" s="91" t="s">
        <v>39003</v>
      </c>
      <c r="AU1" s="91" t="s">
        <v>39004</v>
      </c>
      <c r="AV1" s="91" t="s">
        <v>39005</v>
      </c>
      <c r="AW1" s="91" t="s">
        <v>39006</v>
      </c>
      <c r="AX1" s="91" t="s">
        <v>39007</v>
      </c>
      <c r="AY1" s="91" t="s">
        <v>39008</v>
      </c>
      <c r="AZ1" s="91" t="s">
        <v>39009</v>
      </c>
      <c r="BA1" s="91" t="s">
        <v>39010</v>
      </c>
      <c r="BB1" s="91" t="s">
        <v>39011</v>
      </c>
      <c r="BC1" s="91" t="s">
        <v>39012</v>
      </c>
      <c r="BD1" s="91" t="s">
        <v>39013</v>
      </c>
      <c r="BE1" s="91" t="s">
        <v>39014</v>
      </c>
      <c r="BF1" s="91" t="s">
        <v>39015</v>
      </c>
      <c r="BG1" s="91" t="s">
        <v>39016</v>
      </c>
      <c r="BH1" s="91" t="s">
        <v>39017</v>
      </c>
      <c r="BI1" s="91" t="s">
        <v>39018</v>
      </c>
      <c r="BJ1" s="91" t="s">
        <v>39019</v>
      </c>
      <c r="BK1" s="91" t="s">
        <v>39020</v>
      </c>
      <c r="BL1" s="91" t="s">
        <v>39021</v>
      </c>
      <c r="BM1" s="91" t="s">
        <v>39022</v>
      </c>
      <c r="BN1" s="91" t="s">
        <v>39023</v>
      </c>
      <c r="BO1" s="91" t="s">
        <v>39024</v>
      </c>
      <c r="BP1" s="91" t="s">
        <v>39025</v>
      </c>
      <c r="BQ1" s="91" t="s">
        <v>39026</v>
      </c>
      <c r="BR1" s="91" t="s">
        <v>39027</v>
      </c>
      <c r="BS1" s="91" t="s">
        <v>39028</v>
      </c>
      <c r="BT1" s="91" t="s">
        <v>39029</v>
      </c>
      <c r="BU1" s="91" t="s">
        <v>39030</v>
      </c>
      <c r="BV1" s="91" t="s">
        <v>39031</v>
      </c>
      <c r="BW1" s="91" t="s">
        <v>39032</v>
      </c>
      <c r="BX1" s="91" t="s">
        <v>39033</v>
      </c>
      <c r="BY1" s="91" t="s">
        <v>39034</v>
      </c>
      <c r="BZ1" s="91" t="s">
        <v>39035</v>
      </c>
      <c r="CA1" s="91" t="s">
        <v>39036</v>
      </c>
      <c r="CB1" s="91" t="s">
        <v>39037</v>
      </c>
      <c r="CC1" s="91" t="s">
        <v>39038</v>
      </c>
      <c r="CD1" s="91" t="s">
        <v>39039</v>
      </c>
      <c r="CE1" s="91" t="s">
        <v>39040</v>
      </c>
      <c r="CF1" s="91" t="s">
        <v>39041</v>
      </c>
      <c r="CG1" s="91" t="s">
        <v>39042</v>
      </c>
      <c r="CH1" s="91" t="s">
        <v>39043</v>
      </c>
      <c r="CI1" s="91" t="s">
        <v>39044</v>
      </c>
      <c r="CJ1" s="91" t="s">
        <v>39045</v>
      </c>
    </row>
    <row r="2" spans="1:88" s="71" customFormat="1" ht="31.5" customHeight="1">
      <c r="A2" s="64" t="s">
        <v>39046</v>
      </c>
      <c r="B2" s="64" t="s">
        <v>27</v>
      </c>
      <c r="C2" s="64">
        <v>1</v>
      </c>
      <c r="D2" s="64" t="s">
        <v>19278</v>
      </c>
      <c r="E2" s="88" t="s">
        <v>39047</v>
      </c>
      <c r="F2" s="77">
        <v>45322.056979166664</v>
      </c>
      <c r="G2" s="78" t="s">
        <v>39048</v>
      </c>
      <c r="H2" s="90">
        <v>45322.050729166665</v>
      </c>
      <c r="I2" s="64" t="s">
        <v>83</v>
      </c>
      <c r="J2" s="64" t="s">
        <v>65</v>
      </c>
      <c r="K2" s="89" t="s">
        <v>39049</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39050</v>
      </c>
      <c r="B3" s="64" t="str">
        <f>IFERROR(VLOOKUP(D3,DB!A:K,11,0),"")</f>
        <v>R2</v>
      </c>
      <c r="C3" s="64">
        <v>1</v>
      </c>
      <c r="D3" s="64" t="s">
        <v>31078</v>
      </c>
      <c r="E3" s="77" t="s">
        <v>38964</v>
      </c>
      <c r="F3" s="77">
        <v>45806.727083333331</v>
      </c>
      <c r="G3" s="78">
        <f ca="1">IFERROR(NOW()-F3,"-")</f>
        <v>142.07858900463179</v>
      </c>
      <c r="H3" s="77">
        <v>45791.543067129627</v>
      </c>
      <c r="I3" s="64" t="str">
        <f>IFERROR(VLOOKUP(D3,DB!A:F,6,0),"")</f>
        <v>SCECO</v>
      </c>
      <c r="J3" s="64" t="str">
        <f>IFERROR(VLOOKUP(D3,DB!A:G,7,0),"")</f>
        <v>No BB Shifted</v>
      </c>
      <c r="K3" s="89" t="s">
        <v>39051</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39052</v>
      </c>
      <c r="B4" s="64" t="str">
        <f>IFERROR(VLOOKUP(D4,DB!A:K,11,0),"")</f>
        <v>R2</v>
      </c>
      <c r="C4" s="64">
        <v>1</v>
      </c>
      <c r="D4" s="64" t="s">
        <v>29168</v>
      </c>
      <c r="E4" s="88" t="s">
        <v>38964</v>
      </c>
      <c r="F4" s="77">
        <v>45824.999837962961</v>
      </c>
      <c r="G4" s="78">
        <f ca="1">IFERROR(NOW()-F4,"-")</f>
        <v>123.80583437500172</v>
      </c>
      <c r="H4" s="77">
        <v>45824.993587962963</v>
      </c>
      <c r="I4" s="64" t="str">
        <f>IFERROR(VLOOKUP(D4,DB!A:F,6,0),"")</f>
        <v>Generator-SG</v>
      </c>
      <c r="J4" s="64" t="str">
        <f>IFERROR(VLOOKUP(D4,DB!A:G,7,0),"")</f>
        <v>Good</v>
      </c>
      <c r="K4" s="89" t="s">
        <v>39053</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39054</v>
      </c>
      <c r="B5" s="18" t="str">
        <f>IFERROR(VLOOKUP(D5,DB!A:K,11,0),"")</f>
        <v>R2</v>
      </c>
      <c r="C5" s="18">
        <v>2</v>
      </c>
      <c r="D5" s="18" t="s">
        <v>17684</v>
      </c>
      <c r="E5" s="116" t="s">
        <v>38964</v>
      </c>
      <c r="F5" s="90">
        <v>45944.495775462965</v>
      </c>
      <c r="G5" s="118">
        <f ca="1">IFERROR(NOW()-F5,"-")</f>
        <v>4.3098968749982305</v>
      </c>
      <c r="H5" s="117">
        <v>45937.721967592595</v>
      </c>
      <c r="I5" s="18" t="str">
        <f>IFERROR(VLOOKUP(D5,DB!A:F,6,0),"")</f>
        <v>SCECO</v>
      </c>
      <c r="J5" s="18" t="str">
        <f>IFERROR(VLOOKUP(D5,DB!A:G,7,0),"")</f>
        <v>Vandalized</v>
      </c>
      <c r="K5" s="19" t="s">
        <v>39055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t="s">
        <v>39056</v>
      </c>
      <c r="B6" s="18" t="str">
        <f>IFERROR(VLOOKUP(D6,DB!A:K,11,0),"")</f>
        <v>R2</v>
      </c>
      <c r="C6" s="18">
        <v>1</v>
      </c>
      <c r="D6" s="18" t="s">
        <v>25600</v>
      </c>
      <c r="E6" s="116"/>
      <c r="F6" s="117"/>
      <c r="G6" s="118">
        <f ca="1">IFERROR(NOW()-F6,"-")</f>
        <v>45948.805672337963</v>
      </c>
      <c r="H6" s="117">
        <v>45948.740902777776</v>
      </c>
      <c r="I6" s="18" t="str">
        <f>IFERROR(VLOOKUP(D6,DB!A:F,6,0),"")</f>
        <v>Generator-SG</v>
      </c>
      <c r="J6" s="18" t="str">
        <f>IFERROR(VLOOKUP(D6,DB!A:G,7,0),"")</f>
        <v>Vandalized</v>
      </c>
      <c r="K6" s="19" t="s">
        <v>39057</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45948.805672337963</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45948.805672337963</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45948.805672337963</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45948.805672337963</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45948.805672337963</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45948.805672337963</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45948.805672337963</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45948.805672337963</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45948.805672337963</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45948.805672337963</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45948.805672337963</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45948.805672337963</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45948.805672337963</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45948.805672337963</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45948.805672337963</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45948.805672337963</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45948.805672337963</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45948.805672337963</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45948.805672337963</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45948.805672337963</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45948.805672337963</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45948.805672337963</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45948.805672337963</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45948.805672337963</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45948.805672337963</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45948.805672337963</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45948.805672337963</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45948.805672337963</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45948.805672337963</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45948.805672337963</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45948.805672337963</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45948.805672337963</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45948.805672337963</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45948.805672337963</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45948.805672337963</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45948.805672337963</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45948.805672337963</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45948.805672337963</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45948.805672337963</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45948.805672337963</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45948.805672337963</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45948.805672337963</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45948.805672337963</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45948.805672337963</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45948.805672337963</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45948.805672337963</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45948.805672337963</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45948.805672337963</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45948.805672337963</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45948.805672337963</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45948.805672337963</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45948.805672337963</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45948.805672337963</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45948.805672337963</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45948.805672337963</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45948.805672337963</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45948.805672337963</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45948.805672337963</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45948.805672337963</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45948.805672337963</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45948.805672337963</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45948.805672337963</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45948.805672337963</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45948.805672337963</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45948.805672337963</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45948.805672337963</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45948.805672337963</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45948.805672337963</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45948.805672337963</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45948.805672337963</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45948.805672337963</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45948.805672337963</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45948.805672337963</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45948.805672337963</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45948.805672337963</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45948.805672337963</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45948.805672337963</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45948.805672337963</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45948.805672337963</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45948.805672337963</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45948.805672337963</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45948.805672337963</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45948.805672337963</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45948.805672337963</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45948.805672337963</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45948.805672337963</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45948.805672337963</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45948.805672337963</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45948.805672337963</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45948.805672337963</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45948.805672337963</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45948.805672337963</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45948.805672337963</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0"/>
  <sheetViews>
    <sheetView workbookViewId="0">
      <selection activeCell="K10" sqref="K10"/>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t="s">
        <v>39058</v>
      </c>
      <c r="B2" s="64" t="str">
        <f>IFERROR(VLOOKUP(D2,DB!A:K,11,0),"")</f>
        <v>R3</v>
      </c>
      <c r="C2" s="18">
        <v>1</v>
      </c>
      <c r="D2" s="64" t="s">
        <v>22532</v>
      </c>
      <c r="E2" s="18" t="s">
        <v>38964</v>
      </c>
      <c r="F2" s="22">
        <v>45948.767291666663</v>
      </c>
      <c r="G2" s="21">
        <f t="shared" ref="G2:G47" ca="1" si="0">IFERROR(NOW()-F2,"-")</f>
        <v>3.8380671299819369E-2</v>
      </c>
      <c r="H2" s="22">
        <v>45948.749837962961</v>
      </c>
      <c r="I2" s="19" t="str">
        <f>IFERROR(VLOOKUP(D2,DB!A:F,6,0),"")</f>
        <v>Generator-SG</v>
      </c>
      <c r="J2" s="18" t="str">
        <f>IFERROR(VLOOKUP(D2,DB!A:G,7,0),"")</f>
        <v>Vandalized</v>
      </c>
      <c r="K2" s="47" t="s">
        <v>39059</v>
      </c>
      <c r="L2" s="23" t="str">
        <f>IFERROR(VLOOKUP(D2,DB!A:I,9,0),"")</f>
        <v>Latis</v>
      </c>
    </row>
    <row r="3" spans="1:13" ht="15" customHeight="1">
      <c r="A3" s="19"/>
      <c r="B3" s="64" t="str">
        <f>IFERROR(VLOOKUP(D3,DB!A:K,11,0),"")</f>
        <v/>
      </c>
      <c r="C3" s="18"/>
      <c r="D3" s="18"/>
      <c r="E3" s="18"/>
      <c r="F3" s="20"/>
      <c r="G3" s="21">
        <f t="shared" ca="1" si="0"/>
        <v>45948.805672337963</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45948.805672337963</v>
      </c>
      <c r="H4" s="22"/>
      <c r="I4" s="19" t="str">
        <f>IFERROR(VLOOKUP(D4,DB!A:F,6,0),"")</f>
        <v/>
      </c>
      <c r="J4" s="18" t="str">
        <f>IFERROR(VLOOKUP(D4,DB!A:G,7,0),"")</f>
        <v/>
      </c>
      <c r="K4" s="47"/>
      <c r="L4" s="23" t="str">
        <f>IFERROR(VLOOKUP(D4,DB!A:I,9,0),"")</f>
        <v/>
      </c>
    </row>
    <row r="5" spans="1:13" ht="15" customHeight="1">
      <c r="A5" s="19"/>
      <c r="B5" s="64" t="str">
        <f>IFERROR(VLOOKUP(D5,DB!A:K,11,0),"")</f>
        <v/>
      </c>
      <c r="C5" s="64"/>
      <c r="D5" s="18"/>
      <c r="E5" s="18"/>
      <c r="F5" s="20"/>
      <c r="G5" s="21">
        <f t="shared" ca="1" si="0"/>
        <v>45948.805672337963</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45948.805672337963</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45948.805672337963</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45948.805672337963</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45948.805672337963</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45948.805672337963</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45948.805672337963</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45948.805672337963</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45948.805672337963</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45948.805672337963</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45948.805672337963</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45948.805672337963</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45948.805672337963</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45948.805672337963</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45948.805672337963</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45948.805672337963</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45948.805672337963</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45948.805672337963</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45948.805672337963</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45948.805672337963</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45948.805672337963</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45948.805672337963</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45948.805672337963</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45948.805672337963</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45948.805672337963</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45948.805672337963</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45948.805672337963</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45948.805672337963</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45948.805672337963</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45948.805672337963</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45948.805672337963</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45948.805672337963</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45948.805672337963</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45948.805672337963</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45948.805672337963</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45948.805672337963</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45948.805672337963</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45948.805672337963</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45948.805672337963</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45948.805672337963</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45948.805672337963</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45948.805672337963</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45948.805672337963</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ref="G48:G111" ca="1" si="1">IFERROR(NOW()-F48,"-")</f>
        <v>45948.805672337963</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45948.805672337963</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45948.805672337963</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45948.805672337963</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45948.805672337963</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45948.805672337963</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45948.805672337963</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45948.805672337963</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45948.805672337963</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45948.805672337963</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45948.805672337963</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45948.805672337963</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45948.805672337963</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45948.805672337963</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45948.805672337963</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45948.805672337963</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45948.805672337963</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45948.805672337963</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45948.805672337963</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45948.805672337963</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45948.805672337963</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45948.805672337963</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45948.805672337963</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45948.805672337963</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45948.805672337963</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45948.805672337963</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45948.805672337963</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45948.805672337963</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45948.805672337963</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45948.805672337963</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45948.805672337963</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45948.805672337963</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45948.805672337963</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45948.805672337963</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45948.805672337963</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45948.805672337963</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45948.805672337963</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45948.805672337963</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45948.805672337963</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45948.805672337963</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45948.805672337963</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45948.805672337963</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45948.805672337963</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45948.805672337963</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45948.805672337963</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45948.805672337963</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45948.805672337963</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45948.805672337963</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45948.805672337963</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45948.805672337963</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45948.805672337963</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45948.805672337963</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45948.805672337963</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45948.805672337963</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45948.805672337963</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45948.805672337963</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45948.805672337963</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45948.805672337963</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45948.805672337963</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45948.805672337963</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45948.805672337963</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45948.805672337963</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45948.805672337963</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45948.805672337963</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ref="G112:G175" ca="1" si="2">IFERROR(NOW()-F112,"-")</f>
        <v>45948.805672337963</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45948.805672337963</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45948.805672337963</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45948.805672337963</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45948.805672337963</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45948.805672337963</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45948.805672337963</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45948.805672337963</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45948.805672337963</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45948.805672337963</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45948.805672337963</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45948.805672337963</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45948.805672337963</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45948.805672337963</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45948.805672337963</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45948.805672337963</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45948.805672337963</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45948.805672337963</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45948.805672337963</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45948.805672337963</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45948.805672337963</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45948.805672337963</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45948.805672337963</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45948.805672337963</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45948.805672337963</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45948.805672337963</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45948.805672337963</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45948.805672337963</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45948.805672337963</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45948.805672337963</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45948.805672337963</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45948.805672337963</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45948.805672337963</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45948.805672337963</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45948.805672337963</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45948.805672337963</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45948.805672337963</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45948.805672337963</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45948.805672337963</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45948.805672337963</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45948.805672337963</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45948.805672337963</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45948.805672337963</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45948.805672337963</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45948.805672337963</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45948.805672337963</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45948.805672337963</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45948.805672337963</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45948.805672337963</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45948.805672337963</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45948.805672337963</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45948.805672337963</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45948.805672337963</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45948.805672337963</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45948.805672337963</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45948.805672337963</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45948.805672337963</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45948.805672337963</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45948.805672337963</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45948.805672337963</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45948.805672337963</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45948.805672337963</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45948.805672337963</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45948.805672337963</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ref="G176:G239" ca="1" si="3">IFERROR(NOW()-F176,"-")</f>
        <v>45948.805672337963</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45948.805672337963</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45948.805672337963</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45948.805672337963</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45948.805672337963</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45948.805672337963</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45948.805672337963</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45948.805672337963</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45948.805672337963</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45948.805672337963</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45948.805672337963</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45948.805672337963</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45948.805672337963</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45948.805672337963</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45948.805672337963</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45948.805672337963</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45948.805672337963</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45948.805672337963</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45948.805672337963</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45948.805672337963</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45948.805672337963</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45948.805672337963</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45948.805672337963</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45948.805672337963</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45948.805672337963</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45948.805672337963</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45948.805672337963</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45948.805672337963</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45948.805672337963</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45948.805672337963</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45948.805672337963</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45948.805672337963</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45948.805672337963</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45948.805672337963</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45948.805672337963</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45948.805672337963</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45948.805672337963</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45948.805672337963</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45948.805672337963</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45948.805672337963</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45948.805672337963</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45948.805672337963</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45948.805672337963</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45948.805672337963</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45948.805672337963</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45948.805672337963</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45948.805672337963</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45948.805672337963</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45948.805672337963</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45948.805672337963</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45948.805672337963</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45948.805672337963</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45948.805672337963</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45948.805672337963</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45948.805672337963</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45948.805672337963</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45948.805672337963</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45948.805672337963</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45948.805672337963</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45948.805672337963</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45948.805672337963</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45948.805672337963</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45948.805672337963</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45948.805672337963</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ref="G240:G303" ca="1" si="4">IFERROR(NOW()-F240,"-")</f>
        <v>45948.805672337963</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45948.805672337963</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45948.805672337963</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45948.805672337963</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45948.805672337963</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45948.805672337963</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45948.805672337963</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45948.805672337963</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45948.805672337963</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45948.805672337963</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45948.805672337963</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45948.805672337963</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45948.805672337963</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45948.805672337963</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45948.805672337963</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45948.805672337963</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45948.805672337963</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45948.805672337963</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45948.805672337963</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45948.805672337963</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45948.805672337963</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45948.805672337963</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45948.805672337963</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45948.805672337963</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45948.805672337963</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45948.805672337963</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45948.805672337963</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45948.805672337963</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45948.805672337963</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45948.805672337963</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45948.805672337963</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45948.805672337963</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45948.805672337963</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45948.805672337963</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45948.805672337963</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45948.805672337963</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45948.805672337963</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45948.805672337963</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45948.805672337963</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45948.805672337963</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45948.805672337963</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45948.805672337963</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45948.805672337963</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45948.805672337963</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45948.805672337963</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45948.805672337963</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45948.805672337963</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45948.805672337963</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45948.805672337963</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45948.805672337963</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45948.805672337963</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45948.805672337963</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45948.805672337963</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45948.805672337963</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45948.805672337963</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45948.805672337963</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45948.805672337963</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45948.805672337963</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45948.805672337963</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45948.805672337963</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45948.805672337963</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45948.805672337963</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45948.805672337963</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45948.805672337963</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ref="G304:G367" ca="1" si="5">IFERROR(NOW()-F304,"-")</f>
        <v>45948.805672337963</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45948.805672337963</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45948.805672337963</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45948.805672337963</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45948.805672337963</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45948.805672337963</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45948.805672337963</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45948.805672337963</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45948.805672337963</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45948.805672337963</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45948.805672337963</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45948.805672337963</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45948.805672337963</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45948.805672337963</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45948.805672337963</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45948.805672337963</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45948.805672337963</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45948.805672337963</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45948.805672337963</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45948.805672337963</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45948.805672337963</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45948.805672337963</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45948.805672337963</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45948.805672337963</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45948.805672337963</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45948.805672337963</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45948.805672337963</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45948.805672337963</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45948.805672337963</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45948.805672337963</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45948.805672337963</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45948.805672337963</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45948.805672337963</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45948.805672337963</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45948.805672337963</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45948.805672337963</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45948.805672337963</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45948.805672337963</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45948.805672337963</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45948.805672337963</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45948.805672337963</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45948.805672337963</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45948.805672337963</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45948.805672337963</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45948.805672337963</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45948.805672337963</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45948.805672337963</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45948.805672337963</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45948.805672337963</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45948.805672337963</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45948.805672337963</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45948.805672337963</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45948.805672337963</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45948.805672337963</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45948.805672337963</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45948.805672337963</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45948.805672337963</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45948.805672337963</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45948.805672337963</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45948.805672337963</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45948.805672337963</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45948.805672337963</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45948.805672337963</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45948.805672337963</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ref="G368:G431" ca="1" si="6">IFERROR(NOW()-F368,"-")</f>
        <v>45948.805672337963</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45948.805672337963</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45948.805672337963</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45948.805672337963</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45948.805672337963</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45948.805672337963</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45948.805672337963</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45948.805672337963</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45948.805672337963</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45948.805672337963</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45948.805672337963</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45948.805672337963</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45948.805672337963</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45948.805672337963</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45948.805672337963</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45948.805672337963</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45948.805672337963</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45948.805672337963</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45948.805672337963</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45948.805672337963</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45948.805672337963</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45948.805672337963</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45948.805672337963</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45948.805672337963</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45948.805672337963</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45948.805672337963</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45948.805672337963</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45948.805672337963</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45948.805672337963</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45948.805672337963</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45948.805672337963</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45948.805672337963</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45948.805672337963</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45948.805672337963</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45948.805672337963</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45948.805672337963</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45948.805672337963</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45948.805672337963</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45948.805672337963</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45948.805672337963</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45948.805672337963</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45948.805672337963</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45948.805672337963</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45948.805672337963</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45948.805672337963</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45948.805672337963</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45948.805672337963</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45948.805672337963</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45948.805672337963</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45948.805672337963</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45948.805672337963</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45948.805672337963</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45948.805672337963</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45948.805672337963</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45948.805672337963</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45948.805672337963</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45948.805672337963</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45948.805672337963</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45948.805672337963</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45948.805672337963</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45948.805672337963</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45948.805672337963</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45948.805672337963</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45948.805672337963</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ref="G432:G495" ca="1" si="7">IFERROR(NOW()-F432,"-")</f>
        <v>45948.805672337963</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45948.805672337963</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45948.805672337963</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45948.805672337963</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45948.805672337963</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45948.805672337963</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45948.805672337963</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45948.805672337963</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45948.805672337963</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45948.805672337963</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45948.805672337963</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45948.805672337963</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45948.805672337963</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45948.805672337963</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45948.805672337963</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45948.805672337963</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45948.805672337963</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45948.805672337963</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45948.805672337963</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45948.805672337963</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45948.805672337963</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45948.805672337963</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45948.805672337963</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45948.805672337963</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45948.805672337963</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45948.805672337963</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45948.805672337963</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45948.805672337963</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45948.805672337963</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45948.805672337963</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45948.805672337963</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45948.805672337963</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45948.805672337963</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45948.805672337963</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45948.805672337963</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45948.805672337963</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45948.805672337963</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45948.805672337963</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45948.805672337963</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45948.805672337963</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45948.805672337963</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45948.805672337963</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45948.805672337963</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45948.805672337963</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45948.805672337963</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45948.805672337963</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45948.805672337963</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45948.805672337963</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45948.805672337963</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45948.805672337963</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45948.805672337963</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45948.805672337963</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45948.805672337963</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45948.805672337963</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45948.805672337963</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45948.805672337963</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45948.805672337963</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45948.805672337963</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45948.805672337963</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45948.805672337963</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45948.805672337963</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45948.805672337963</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45948.805672337963</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45948.805672337963</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ref="G496:G559" ca="1" si="8">IFERROR(NOW()-F496,"-")</f>
        <v>45948.805672337963</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45948.805672337963</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45948.805672337963</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45948.805672337963</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45948.805672337963</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45948.805672337963</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45948.805672337963</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45948.805672337963</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45948.805672337963</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45948.805672337963</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45948.805672337963</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45948.805672337963</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45948.805672337963</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45948.805672337963</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45948.805672337963</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45948.805672337963</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45948.805672337963</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45948.805672337963</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45948.805672337963</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45948.805672337963</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45948.805672337963</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45948.805672337963</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45948.805672337963</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45948.805672337963</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45948.805672337963</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45948.805672337963</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45948.805672337963</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45948.805672337963</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45948.805672337963</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45948.805672337963</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45948.805672337963</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45948.805672337963</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45948.805672337963</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45948.805672337963</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45948.805672337963</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45948.805672337963</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45948.805672337963</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45948.805672337963</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45948.805672337963</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45948.805672337963</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45948.805672337963</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45948.805672337963</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45948.805672337963</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45948.805672337963</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45948.805672337963</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45948.805672337963</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45948.805672337963</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45948.805672337963</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45948.805672337963</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45948.805672337963</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45948.805672337963</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45948.805672337963</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45948.805672337963</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45948.805672337963</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45948.805672337963</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45948.805672337963</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45948.805672337963</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45948.805672337963</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45948.805672337963</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45948.805672337963</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45948.805672337963</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45948.805672337963</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45948.805672337963</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45948.805672337963</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ref="G560:G623" ca="1" si="9">IFERROR(NOW()-F560,"-")</f>
        <v>45948.805672337963</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45948.805672337963</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45948.805672337963</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45948.805672337963</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45948.805672337963</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45948.805672337963</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45948.805672337963</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45948.805672337963</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45948.805672337963</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45948.805672337963</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45948.805672337963</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45948.805672337963</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45948.805672337963</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45948.805672337963</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45948.805672337963</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45948.805672337963</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45948.805672337963</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45948.805672337963</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45948.805672337963</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45948.805672337963</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45948.805672337963</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45948.805672337963</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45948.805672337963</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45948.805672337963</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45948.805672337963</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45948.805672337963</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45948.805672337963</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45948.805672337963</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45948.805672337963</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45948.805672337963</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45948.805672337963</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45948.805672337963</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45948.805672337963</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45948.805672337963</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45948.805672337963</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45948.805672337963</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45948.805672337963</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45948.805672337963</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45948.805672337963</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45948.805672337963</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45948.805672337963</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45948.805672337963</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45948.805672337963</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45948.805672337963</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45948.805672337963</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45948.805672337963</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45948.805672337963</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45948.805672337963</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45948.805672337963</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45948.805672337963</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45948.805672337963</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45948.805672337963</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45948.805672337963</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45948.805672337963</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45948.805672337963</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45948.805672337963</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45948.805672337963</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45948.805672337963</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45948.805672337963</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45948.805672337963</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45948.805672337963</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45948.805672337963</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45948.805672337963</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45948.805672337963</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ref="G624:G687" ca="1" si="10">IFERROR(NOW()-F624,"-")</f>
        <v>45948.805672337963</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45948.805672337963</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45948.805672337963</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45948.805672337963</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45948.805672337963</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45948.805672337963</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45948.805672337963</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45948.805672337963</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45948.805672337963</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45948.805672337963</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45948.805672337963</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45948.805672337963</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45948.805672337963</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45948.805672337963</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45948.805672337963</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45948.805672337963</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45948.805672337963</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45948.805672337963</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45948.805672337963</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45948.805672337963</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45948.805672337963</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45948.805672337963</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45948.805672337963</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45948.805672337963</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45948.805672337963</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45948.805672337963</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45948.805672337963</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45948.805672337963</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45948.805672337963</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45948.805672337963</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45948.805672337963</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45948.805672337963</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45948.805672337963</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45948.805672337963</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45948.805672337963</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45948.805672337963</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45948.805672337963</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45948.805672337963</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45948.805672337963</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45948.805672337963</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45948.805672337963</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45948.805672337963</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45948.805672337963</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45948.805672337963</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45948.805672337963</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45948.805672337963</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45948.805672337963</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45948.805672337963</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45948.805672337963</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45948.805672337963</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45948.805672337963</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45948.805672337963</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45948.805672337963</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45948.805672337963</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45948.805672337963</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45948.805672337963</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45948.805672337963</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45948.805672337963</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45948.805672337963</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45948.805672337963</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45948.805672337963</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45948.805672337963</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45948.805672337963</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45948.805672337963</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ref="G688:G751" ca="1" si="11">IFERROR(NOW()-F688,"-")</f>
        <v>45948.805672337963</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45948.805672337963</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45948.805672337963</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45948.805672337963</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45948.805672337963</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45948.805672337963</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45948.805672337963</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45948.805672337963</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45948.805672337963</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45948.805672337963</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45948.805672337963</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45948.805672337963</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45948.805672337963</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45948.805672337963</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45948.805672337963</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45948.805672337963</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45948.805672337963</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45948.805672337963</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45948.805672337963</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45948.805672337963</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45948.805672337963</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45948.805672337963</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45948.805672337963</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45948.805672337963</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45948.805672337963</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45948.805672337963</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45948.805672337963</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45948.805672337963</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45948.805672337963</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45948.805672337963</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45948.805672337963</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45948.805672337963</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45948.805672337963</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45948.805672337963</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45948.805672337963</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45948.805672337963</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45948.805672337963</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45948.805672337963</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45948.805672337963</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45948.805672337963</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45948.805672337963</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45948.805672337963</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45948.805672337963</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45948.805672337963</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45948.805672337963</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45948.805672337963</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45948.805672337963</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45948.805672337963</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45948.805672337963</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45948.805672337963</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45948.805672337963</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45948.805672337963</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45948.805672337963</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45948.805672337963</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45948.805672337963</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45948.805672337963</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45948.805672337963</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45948.805672337963</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45948.805672337963</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45948.805672337963</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45948.805672337963</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45948.805672337963</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45948.805672337963</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45948.805672337963</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ref="G752:G815" ca="1" si="12">IFERROR(NOW()-F752,"-")</f>
        <v>45948.805672337963</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45948.805672337963</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45948.805672337963</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45948.805672337963</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45948.805672337963</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45948.805672337963</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45948.805672337963</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45948.805672337963</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45948.805672337963</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45948.805672337963</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45948.805672337963</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45948.805672337963</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45948.805672337963</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45948.805672337963</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45948.805672337963</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45948.805672337963</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45948.805672337963</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45948.805672337963</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45948.805672337963</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45948.805672337963</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45948.805672337963</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45948.805672337963</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45948.805672337963</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45948.805672337963</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45948.805672337963</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45948.805672337963</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45948.805672337963</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45948.805672337963</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45948.805672337963</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45948.805672337963</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45948.805672337963</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45948.805672337963</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45948.805672337963</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45948.805672337963</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45948.805672337963</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45948.805672337963</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45948.805672337963</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45948.805672337963</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45948.805672337963</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45948.805672337963</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45948.805672337963</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45948.805672337963</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45948.805672337963</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45948.805672337963</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45948.805672337963</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45948.805672337963</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45948.805672337963</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45948.805672337963</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45948.805672337963</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45948.805672337963</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45948.805672337963</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45948.805672337963</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45948.805672337963</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45948.805672337963</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45948.805672337963</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45948.805672337963</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45948.805672337963</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45948.805672337963</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45948.805672337963</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45948.805672337963</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45948.805672337963</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45948.805672337963</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45948.805672337963</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45948.805672337963</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ref="G816:G879" ca="1" si="13">IFERROR(NOW()-F816,"-")</f>
        <v>45948.805672337963</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45948.805672337963</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45948.805672337963</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45948.805672337963</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45948.805672337963</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45948.805672337963</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45948.805672337963</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45948.805672337963</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45948.805672337963</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45948.805672337963</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45948.805672337963</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45948.805672337963</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45948.805672337963</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45948.805672337963</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45948.805672337963</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45948.805672337963</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45948.805672337963</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45948.805672337963</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45948.805672337963</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45948.805672337963</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45948.805672337963</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45948.805672337963</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45948.805672337963</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45948.805672337963</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45948.805672337963</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45948.805672337963</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45948.805672337963</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45948.805672337963</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45948.805672337963</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45948.805672337963</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45948.805672337963</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45948.805672337963</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45948.805672337963</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45948.805672337963</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45948.805672337963</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45948.805672337963</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45948.805672337963</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45948.805672337963</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45948.805672337963</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45948.805672337963</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45948.805672337963</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45948.805672337963</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45948.805672337963</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45948.805672337963</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45948.805672337963</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45948.805672337963</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45948.805672337963</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45948.805672337963</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45948.805672337963</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45948.805672337963</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45948.805672337963</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45948.805672337963</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45948.805672337963</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45948.805672337963</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45948.805672337963</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45948.805672337963</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45948.805672337963</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45948.805672337963</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45948.805672337963</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45948.805672337963</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45948.805672337963</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45948.805672337963</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45948.805672337963</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45948.805672337963</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ref="G880:G943" ca="1" si="14">IFERROR(NOW()-F880,"-")</f>
        <v>45948.805672337963</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45948.805672337963</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45948.805672337963</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45948.805672337963</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45948.805672337963</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45948.805672337963</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45948.805672337963</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45948.805672337963</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45948.805672337963</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45948.805672337963</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45948.805672337963</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45948.805672337963</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45948.805672337963</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45948.805672337963</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45948.805672337963</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45948.805672337963</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45948.805672337963</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45948.805672337963</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45948.805672337963</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45948.805672337963</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45948.805672337963</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45948.805672337963</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45948.805672337963</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45948.805672337963</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45948.805672337963</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45948.805672337963</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45948.805672337963</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45948.805672337963</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45948.805672337963</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45948.805672337963</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45948.805672337963</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45948.805672337963</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45948.805672337963</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45948.805672337963</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45948.805672337963</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45948.805672337963</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45948.805672337963</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45948.805672337963</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45948.805672337963</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45948.805672337963</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45948.805672337963</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45948.805672337963</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45948.805672337963</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45948.805672337963</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45948.805672337963</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45948.805672337963</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45948.805672337963</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45948.805672337963</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45948.805672337963</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45948.805672337963</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45948.805672337963</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45948.805672337963</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45948.805672337963</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45948.805672337963</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45948.805672337963</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45948.805672337963</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45948.805672337963</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45948.805672337963</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45948.805672337963</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45948.805672337963</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45948.805672337963</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45948.805672337963</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45948.805672337963</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45948.805672337963</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ref="G944:G1007" ca="1" si="15">IFERROR(NOW()-F944,"-")</f>
        <v>45948.805672337963</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45948.805672337963</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45948.805672337963</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45948.805672337963</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45948.805672337963</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45948.805672337963</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45948.805672337963</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45948.805672337963</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45948.805672337963</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45948.805672337963</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45948.805672337963</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45948.805672337963</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45948.805672337963</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45948.805672337963</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45948.805672337963</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45948.805672337963</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45948.805672337963</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45948.805672337963</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45948.805672337963</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45948.805672337963</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45948.805672337963</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45948.805672337963</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45948.805672337963</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45948.805672337963</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45948.805672337963</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45948.805672337963</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45948.805672337963</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45948.805672337963</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45948.805672337963</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45948.805672337963</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45948.805672337963</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45948.805672337963</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45948.805672337963</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45948.805672337963</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45948.805672337963</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45948.805672337963</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45948.805672337963</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45948.805672337963</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45948.805672337963</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45948.805672337963</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45948.805672337963</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45948.805672337963</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45948.805672337963</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45948.805672337963</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45948.805672337963</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45948.805672337963</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45948.805672337963</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45948.805672337963</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45948.805672337963</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45948.805672337963</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45948.805672337963</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45948.805672337963</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45948.805672337963</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45948.805672337963</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45948.805672337963</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45948.805672337963</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45948.805672337963</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45948.805672337963</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45948.805672337963</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45948.805672337963</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45948.805672337963</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45948.805672337963</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45948.805672337963</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45948.805672337963</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ref="G1008:G1071" ca="1" si="16">IFERROR(NOW()-F1008,"-")</f>
        <v>45948.805672337963</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45948.805672337963</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45948.805672337963</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45948.805672337963</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45948.805672337963</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45948.805672337963</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45948.805672337963</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45948.805672337963</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45948.805672337963</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45948.805672337963</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45948.805672337963</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45948.805672337963</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45948.805672337963</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45948.805672337963</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45948.805672337963</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45948.805672337963</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45948.805672337963</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45948.805672337963</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45948.805672337963</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45948.805672337963</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45948.805672337963</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45948.805672337963</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45948.805672337963</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45948.805672337963</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45948.805672337963</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45948.805672337963</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45948.805672337963</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45948.805672337963</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45948.805672337963</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45948.805672337963</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45948.805672337963</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45948.805672337963</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45948.805672337963</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45948.805672337963</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45948.805672337963</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45948.805672337963</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45948.805672337963</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45948.805672337963</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45948.805672337963</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45948.805672337963</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45948.805672337963</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45948.805672337963</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45948.805672337963</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45948.805672337963</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45948.805672337963</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45948.805672337963</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45948.805672337963</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45948.805672337963</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45948.805672337963</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45948.805672337963</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45948.805672337963</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45948.805672337963</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45948.805672337963</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45948.805672337963</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45948.805672337963</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45948.805672337963</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45948.805672337963</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45948.805672337963</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45948.805672337963</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45948.805672337963</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45948.805672337963</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45948.805672337963</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45948.805672337963</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45948.805672337963</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ref="G1072:G1135" ca="1" si="17">IFERROR(NOW()-F1072,"-")</f>
        <v>45948.805672337963</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45948.805672337963</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45948.805672337963</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45948.805672337963</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45948.805672337963</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45948.805672337963</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45948.805672337963</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45948.805672337963</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45948.805672337963</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45948.805672337963</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45948.805672337963</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45948.805672337963</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45948.805672337963</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45948.805672337963</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45948.805672337963</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45948.805672337963</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45948.805672337963</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45948.805672337963</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45948.805672337963</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45948.805672337963</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45948.805672337963</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45948.805672337963</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45948.805672337963</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45948.805672337963</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45948.805672337963</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45948.805672337963</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45948.805672337963</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45948.805672337963</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45948.805672337963</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45948.805672337963</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45948.805672337963</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45948.805672337963</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45948.805672337963</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45948.805672337963</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45948.805672337963</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45948.805672337963</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45948.805672337963</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45948.805672337963</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45948.805672337963</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45948.805672337963</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45948.805672337963</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45948.805672337963</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45948.805672337963</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45948.805672337963</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45948.805672337963</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45948.805672337963</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45948.805672337963</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45948.805672337963</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45948.805672337963</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45948.805672337963</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45948.805672337963</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45948.805672337963</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45948.805672337963</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45948.805672337963</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45948.805672337963</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45948.805672337963</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45948.805672337963</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45948.805672337963</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45948.805672337963</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45948.805672337963</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45948.805672337963</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45948.805672337963</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45948.805672337963</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45948.805672337963</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ref="G1136:G1150" ca="1" si="18">IFERROR(NOW()-F1136,"-")</f>
        <v>45948.805672337963</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45948.805672337963</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45948.805672337963</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45948.805672337963</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45948.805672337963</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45948.805672337963</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45948.805672337963</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45948.805672337963</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45948.805672337963</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45948.805672337963</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45948.805672337963</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45948.805672337963</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45948.805672337963</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45948.805672337963</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45948.805672337963</v>
      </c>
      <c r="H1150" s="22"/>
      <c r="I1150" s="19" t="str">
        <f>IFERROR(VLOOKUP(D1150,DB!A:F,6,0),"")</f>
        <v/>
      </c>
      <c r="J1150" s="18" t="str">
        <f>IFERROR(VLOOKUP(D1150,DB!A:G,7,0),"")</f>
        <v/>
      </c>
      <c r="K1150" s="47"/>
      <c r="L1150" s="23" t="str">
        <f>IFERROR(VLOOKUP(D1150,DB!A:I,9,0),"")</f>
        <v/>
      </c>
    </row>
  </sheetData>
  <dataValidations count="2">
    <dataValidation allowBlank="1" showInputMessage="1" showErrorMessage="1" sqref="E1" xr:uid="{5914219A-CB83-432D-936A-CC0CB6F3982A}"/>
    <dataValidation type="list" allowBlank="1" showInputMessage="1" showErrorMessage="1" sqref="E2:E115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3"/>
  <sheetViews>
    <sheetView tabSelected="1"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39060</v>
      </c>
      <c r="B2" s="98" t="str">
        <f>IFERROR(VLOOKUP(D2,DB!A:K,11,0),"")</f>
        <v>R4</v>
      </c>
      <c r="C2" s="99">
        <v>1</v>
      </c>
      <c r="D2" s="95" t="s">
        <v>35082</v>
      </c>
      <c r="E2" s="100" t="s">
        <v>38964</v>
      </c>
      <c r="F2" s="101">
        <v>45703.480717592596</v>
      </c>
      <c r="G2" s="102">
        <f ca="1">IFERROR(NOW()-F2,"")</f>
        <v>245.32495462962834</v>
      </c>
      <c r="H2" s="101">
        <v>45703.474768518521</v>
      </c>
      <c r="I2" s="98" t="str">
        <f>IFERROR(VLOOKUP(D2,DB!A:F,6,0),"")</f>
        <v>SCECO</v>
      </c>
      <c r="J2" s="98" t="str">
        <f>IFERROR(VLOOKUP(D2,DB!A:G,7,0),"")</f>
        <v>Dead</v>
      </c>
      <c r="K2" s="103" t="s">
        <v>39061</v>
      </c>
      <c r="L2" s="95" t="str">
        <f>IFERROR(VLOOKUP(D2,DB!A:I,9,0),"")</f>
        <v>Latis</v>
      </c>
    </row>
    <row r="3" spans="1:16" ht="15" customHeight="1">
      <c r="A3" s="121" t="s">
        <v>39062</v>
      </c>
      <c r="B3" s="121" t="str">
        <f>IFERROR(VLOOKUP(D3,DB!A:K,11,0),"")</f>
        <v>R4</v>
      </c>
      <c r="C3" s="122">
        <v>2</v>
      </c>
      <c r="D3" s="123" t="s">
        <v>28178</v>
      </c>
      <c r="E3" s="100" t="s">
        <v>38964</v>
      </c>
      <c r="F3" s="125">
        <v>45947.495092592595</v>
      </c>
      <c r="G3" s="126">
        <f ca="1">IFERROR(NOW()-F3,"")</f>
        <v>1.3105797453681589</v>
      </c>
      <c r="H3" s="125">
        <v>45947.457812499997</v>
      </c>
      <c r="I3" s="121" t="str">
        <f>IFERROR(VLOOKUP(D3,DB!A:F,6,0),"")</f>
        <v>SCECO</v>
      </c>
      <c r="J3" s="121" t="str">
        <f>IFERROR(VLOOKUP(D3,DB!A:G,7,0),"")</f>
        <v>Dead</v>
      </c>
      <c r="K3" s="127" t="s">
        <v>39063</v>
      </c>
      <c r="L3" s="123" t="str">
        <f>IFERROR(VLOOKUP(D3,DB!A:I,9,0),"")</f>
        <v>Latis</v>
      </c>
    </row>
    <row r="4" spans="1:16" ht="15" customHeight="1">
      <c r="A4" s="121"/>
      <c r="B4" s="121" t="str">
        <f>IFERROR(VLOOKUP(D4,DB!A:K,11,0),"")</f>
        <v/>
      </c>
      <c r="C4" s="122"/>
      <c r="D4" s="123"/>
      <c r="E4" s="100"/>
      <c r="F4" s="125"/>
      <c r="G4" s="126">
        <f ca="1">IFERROR(NOW()-F4,"")</f>
        <v>45948.805672337963</v>
      </c>
      <c r="H4" s="125"/>
      <c r="I4" s="121" t="str">
        <f>IFERROR(VLOOKUP(D4,DB!A:F,6,0),"")</f>
        <v/>
      </c>
      <c r="J4" s="121" t="str">
        <f>IFERROR(VLOOKUP(D4,DB!A:G,7,0),"")</f>
        <v/>
      </c>
      <c r="K4" s="127"/>
      <c r="L4" s="123" t="str">
        <f>IFERROR(VLOOKUP(D4,DB!A:I,9,0),"")</f>
        <v/>
      </c>
    </row>
    <row r="5" spans="1:16" ht="15" customHeight="1">
      <c r="A5" s="121"/>
      <c r="B5" s="121" t="str">
        <f>IFERROR(VLOOKUP(D5,DB!A:K,11,0),"")</f>
        <v/>
      </c>
      <c r="C5" s="122"/>
      <c r="D5" s="123"/>
      <c r="E5" s="100"/>
      <c r="F5" s="125"/>
      <c r="G5" s="126">
        <f ca="1">IFERROR(NOW()-F5,"")</f>
        <v>45948.805672337963</v>
      </c>
      <c r="H5" s="125"/>
      <c r="I5" s="121" t="str">
        <f>IFERROR(VLOOKUP(D5,DB!A:F,6,0),"")</f>
        <v/>
      </c>
      <c r="J5" s="121" t="str">
        <f>IFERROR(VLOOKUP(D5,DB!A:G,7,0),"")</f>
        <v/>
      </c>
      <c r="K5" s="127"/>
      <c r="L5" s="123" t="str">
        <f>IFERROR(VLOOKUP(D5,DB!A:I,9,0),"")</f>
        <v/>
      </c>
    </row>
    <row r="6" spans="1:16" ht="15" customHeight="1">
      <c r="A6" s="121"/>
      <c r="B6" s="121" t="str">
        <f>IFERROR(VLOOKUP(D6,DB!A:K,11,0),"")</f>
        <v/>
      </c>
      <c r="C6" s="122"/>
      <c r="D6" s="123"/>
      <c r="E6" s="100"/>
      <c r="F6" s="125"/>
      <c r="G6" s="126">
        <f ca="1">IFERROR(NOW()-F6,"")</f>
        <v>45948.805672337963</v>
      </c>
      <c r="H6" s="125"/>
      <c r="I6" s="121" t="str">
        <f>IFERROR(VLOOKUP(D6,DB!A:F,6,0),"")</f>
        <v/>
      </c>
      <c r="J6" s="121" t="str">
        <f>IFERROR(VLOOKUP(D6,DB!A:G,7,0),"")</f>
        <v/>
      </c>
      <c r="K6" s="127"/>
      <c r="L6" s="123" t="str">
        <f>IFERROR(VLOOKUP(D6,DB!A:I,9,0),"")</f>
        <v/>
      </c>
    </row>
    <row r="7" spans="1:16" ht="15" customHeight="1">
      <c r="A7" s="121"/>
      <c r="B7" s="121" t="str">
        <f>IFERROR(VLOOKUP(D7,DB!A:K,11,0),"")</f>
        <v/>
      </c>
      <c r="C7" s="122"/>
      <c r="D7" s="95"/>
      <c r="E7" s="100"/>
      <c r="F7" s="125"/>
      <c r="G7" s="126">
        <f ca="1">IFERROR(NOW()-F7,"")</f>
        <v>45948.805672337963</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45948.805672337963</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45948.805672337963</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45948.805672337963</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45948.805672337963</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45948.805672337963</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45948.805672337963</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45948.805672337963</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45948.805672337963</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45948.805672337963</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45948.805672337963</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45948.805672337963</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45948.805672337963</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45948.805672337963</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45948.805672337963</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45948.805672337963</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45948.805672337963</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45948.805672337963</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45948.805672337963</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45948.805672337963</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45948.805672337963</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45948.805672337963</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45948.805672337963</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45948.805672337963</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45948.805672337963</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45948.805672337963</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45948.805672337963</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45948.805672337963</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45948.805672337963</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45948.805672337963</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45948.805672337963</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45948.805672337963</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45948.805672337963</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45948.805672337963</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45948.805672337963</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45948.805672337963</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45948.805672337963</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45948.805672337963</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45948.805672337963</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45948.805672337963</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45948.805672337963</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45948.805672337963</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45948.805672337963</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45948.805672337963</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45948.805672337963</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45948.805672337963</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45948.805672337963</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45948.805672337963</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45948.805672337963</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45948.805672337963</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45948.805672337963</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45948.805672337963</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45948.805672337963</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45948.805672337963</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45948.805672337963</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45948.805672337963</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45948.805672337963</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45948.805672337963</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45948.805672337963</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45948.805672337963</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45948.805672337963</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45948.805672337963</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45948.805672337963</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45948.805672337963</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45948.805672337963</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45948.805672337963</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45948.805672337963</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45948.805672337963</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45948.805672337963</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45948.805672337963</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45948.805672337963</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45948.805672337963</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45948.805672337963</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45948.805672337963</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45948.805672337963</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45948.805672337963</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45948.805672337963</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45948.805672337963</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45948.805672337963</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45948.805672337963</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45948.805672337963</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45948.805672337963</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45948.805672337963</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45948.805672337963</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45948.805672337963</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45948.805672337963</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45948.805672337963</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45948.805672337963</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45948.805672337963</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45948.805672337963</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45948.805672337963</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45948.805672337963</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45948.805672337963</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45948.805672337963</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45948.805672337963</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45948.805672337963</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45948.805672337963</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45948.805672337963</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45948.805672337963</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45948.805672337963</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45948.805672337963</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45948.805672337963</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45948.805672337963</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45948.805672337963</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45948.805672337963</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45948.805672337963</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45948.805672337963</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45948.805672337963</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45948.805672337963</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45948.805672337963</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45948.805672337963</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45948.805672337963</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45948.805672337963</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45948.805672337963</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45948.805672337963</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45948.805672337963</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45948.805672337963</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45948.805672337963</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45948.805672337963</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45948.805672337963</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45948.805672337963</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45948.805672337963</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45948.805672337963</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45948.805672337963</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45948.805672337963</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45948.805672337963</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45948.805672337963</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45948.805672337963</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45948.805672337963</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45948.805672337963</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45948.805672337963</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45948.805672337963</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45948.805672337963</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45948.805672337963</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45948.805672337963</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45948.805672337963</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45948.805672337963</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45948.805672337963</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45948.805672337963</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45948.805672337963</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45948.805672337963</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45948.805672337963</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45948.805672337963</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45948.805672337963</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45948.805672337963</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45948.805672337963</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45948.805672337963</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45948.805672337963</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45948.805672337963</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45948.805672337963</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45948.805672337963</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45948.805672337963</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45948.805672337963</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45948.805672337963</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45948.805672337963</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45948.805672337963</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45948.805672337963</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45948.805672337963</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45948.805672337963</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45948.805672337963</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45948.805672337963</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45948.805672337963</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45948.805672337963</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45948.805672337963</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45948.805672337963</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45948.805672337963</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45948.805672337963</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45948.805672337963</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45948.805672337963</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45948.805672337963</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45948.805672337963</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45948.805672337963</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45948.805672337963</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45948.805672337963</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45948.805672337963</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45948.805672337963</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45948.805672337963</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45948.805672337963</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45948.805672337963</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45948.805672337963</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45948.805672337963</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45948.805672337963</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45948.805672337963</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45948.805672337963</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45948.805672337963</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45948.805672337963</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45948.805672337963</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45948.805672337963</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45948.805672337963</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45948.805672337963</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45948.805672337963</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45948.805672337963</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45948.805672337963</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45948.805672337963</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45948.805672337963</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45948.805672337963</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45948.805672337963</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45948.805672337963</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45948.805672337963</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45948.805672337963</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45948.805672337963</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45948.805672337963</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45948.805672337963</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45948.805672337963</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45948.805672337963</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45948.805672337963</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45948.805672337963</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45948.805672337963</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45948.805672337963</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45948.805672337963</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45948.805672337963</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45948.805672337963</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45948.805672337963</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45948.805672337963</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45948.805672337963</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45948.805672337963</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45948.805672337963</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45948.805672337963</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45948.805672337963</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45948.805672337963</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45948.805672337963</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45948.805672337963</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45948.805672337963</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45948.805672337963</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45948.805672337963</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45948.805672337963</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45948.805672337963</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45948.805672337963</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45948.805672337963</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45948.805672337963</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45948.805672337963</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45948.805672337963</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45948.805672337963</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45948.805672337963</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45948.805672337963</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45948.805672337963</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45948.805672337963</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45948.805672337963</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45948.805672337963</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45948.805672337963</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45948.805672337963</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45948.805672337963</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45948.805672337963</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45948.805672337963</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45948.805672337963</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45948.805672337963</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45948.805672337963</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45948.805672337963</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45948.805672337963</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45948.805672337963</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45948.805672337963</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45948.805672337963</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45948.805672337963</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45948.805672337963</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45948.805672337963</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45948.805672337963</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45948.805672337963</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45948.805672337963</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45948.805672337963</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45948.805672337963</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45948.805672337963</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45948.805672337963</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45948.805672337963</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45948.805672337963</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45948.805672337963</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45948.805672337963</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45948.805672337963</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45948.805672337963</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45948.805672337963</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45948.805672337963</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45948.805672337963</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45948.805672337963</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45948.805672337963</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45948.805672337963</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45948.805672337963</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45948.805672337963</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45948.805672337963</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45948.805672337963</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45948.805672337963</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45948.805672337963</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45948.805672337963</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45948.805672337963</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45948.805672337963</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45948.805672337963</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45948.805672337963</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45948.805672337963</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45948.805672337963</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45948.805672337963</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45948.805672337963</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45948.805672337963</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45948.805672337963</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45948.805672337963</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45948.805672337963</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45948.805672337963</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45948.805672337963</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45948.805672337963</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45948.805672337963</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45948.805672337963</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45948.805672337963</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45948.805672337963</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45948.805672337963</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45948.805672337963</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45948.805672337963</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45948.805672337963</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45948.805672337963</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45948.805672337963</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45948.805672337963</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45948.805672337963</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45948.805672337963</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45948.805672337963</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45948.805672337963</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45948.805672337963</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45948.805672337963</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45948.805672337963</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45948.805672337963</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45948.805672337963</v>
      </c>
      <c r="H322" s="125"/>
      <c r="I322" s="121" t="str">
        <f>IFERROR(VLOOKUP(D322,DB!A:F,6,0),"")</f>
        <v/>
      </c>
      <c r="J322" s="121" t="str">
        <f>IFERROR(VLOOKUP(D322,DB!A:G,7,0),"")</f>
        <v/>
      </c>
      <c r="K322" s="127"/>
      <c r="L322" s="123" t="str">
        <f>IFERROR(VLOOKUP(D322,DB!A:I,9,0),"")</f>
        <v/>
      </c>
    </row>
    <row r="323" spans="1:12" ht="15" customHeight="1">
      <c r="A323" s="128"/>
      <c r="B323" s="128" t="str">
        <f>IFERROR(VLOOKUP(D323,DB!A:K,11,0),"")</f>
        <v/>
      </c>
      <c r="C323" s="129"/>
      <c r="D323" s="130"/>
      <c r="E323" s="131"/>
      <c r="F323" s="132"/>
      <c r="G323" s="133">
        <f ca="1">IFERROR(NOW()-F323,"")</f>
        <v>45948.805672337963</v>
      </c>
      <c r="H323" s="132"/>
      <c r="I323" s="128" t="str">
        <f>IFERROR(VLOOKUP(D323,DB!A:F,6,0),"")</f>
        <v/>
      </c>
      <c r="J323" s="128" t="str">
        <f>IFERROR(VLOOKUP(D323,DB!A:G,7,0),"")</f>
        <v/>
      </c>
      <c r="K323" s="134"/>
      <c r="L323" s="130" t="str">
        <f>IFERROR(VLOOKUP(D323,DB!A:I,9,0),"")</f>
        <v/>
      </c>
    </row>
  </sheetData>
  <dataValidations count="2">
    <dataValidation allowBlank="1" showInputMessage="1" showErrorMessage="1" sqref="E1" xr:uid="{A4F81451-56CC-4543-9497-104C4E44EE4B}"/>
    <dataValidation type="list" allowBlank="1" showInputMessage="1" showErrorMessage="1" sqref="E2:E3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9.89843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39064</v>
      </c>
      <c r="B2" s="37" t="str">
        <f>IFERROR(VLOOKUP(D2,DB!A:K,11,0),"")</f>
        <v>R5</v>
      </c>
      <c r="C2" s="37">
        <v>3</v>
      </c>
      <c r="D2" s="120" t="s">
        <v>36000</v>
      </c>
      <c r="E2" s="37" t="s">
        <v>38964</v>
      </c>
      <c r="F2" s="38">
        <v>45891.832060185188</v>
      </c>
      <c r="G2" s="151">
        <f ca="1">IFERROR(NOW()-F2,"")</f>
        <v>56.973612037036219</v>
      </c>
      <c r="H2" s="38">
        <v>45891.790393518517</v>
      </c>
      <c r="I2" s="37" t="str">
        <f>IFERROR(VLOOKUP(D2,DB!A:F,6,0),"")</f>
        <v>Generator-SG</v>
      </c>
      <c r="J2" s="37" t="str">
        <f>IFERROR(VLOOKUP(D2,DB!A:G,7,0),"")</f>
        <v>Vandalized</v>
      </c>
      <c r="K2" s="37" t="s">
        <v>39065</v>
      </c>
      <c r="L2" s="37" t="str">
        <f>IFERROR(VLOOKUP(D2,DB!A:I,9,0),"")</f>
        <v>Latis</v>
      </c>
      <c r="M2" s="119"/>
    </row>
    <row r="3" spans="1:13" ht="30.75">
      <c r="A3" s="37" t="s">
        <v>39066</v>
      </c>
      <c r="B3" s="37" t="str">
        <f>IFERROR(VLOOKUP(D3,DB!A:K,11,0),"")</f>
        <v>R5</v>
      </c>
      <c r="C3" s="37">
        <v>1</v>
      </c>
      <c r="D3" s="37" t="s">
        <v>31295</v>
      </c>
      <c r="E3" s="37" t="s">
        <v>39047</v>
      </c>
      <c r="F3" s="38">
        <v>45926.188877314817</v>
      </c>
      <c r="G3" s="151">
        <f t="shared" ref="G3" ca="1" si="0">IFERROR(NOW()-F3,"")</f>
        <v>22.616794907407893</v>
      </c>
      <c r="H3" s="38">
        <v>45926.158159722225</v>
      </c>
      <c r="I3" s="37" t="str">
        <f>IFERROR(VLOOKUP(D3,DB!A:F,6,0),"")</f>
        <v>SCECO</v>
      </c>
      <c r="J3" s="37" t="str">
        <f>IFERROR(VLOOKUP(D3,DB!A:G,7,0),"")</f>
        <v>Good</v>
      </c>
      <c r="K3" s="37" t="s">
        <v>39067</v>
      </c>
      <c r="L3" s="37" t="str">
        <f>IFERROR(VLOOKUP(D3,DB!A:I,9,0),"")</f>
        <v>Latis</v>
      </c>
      <c r="M3" s="119"/>
    </row>
    <row r="4" spans="1:13" ht="30.75">
      <c r="A4" s="37" t="s">
        <v>39068</v>
      </c>
      <c r="B4" s="37" t="str">
        <f>IFERROR(VLOOKUP(D4,DB!A:K,11,0),"")</f>
        <v>R5</v>
      </c>
      <c r="C4" s="37">
        <v>2</v>
      </c>
      <c r="D4" s="37" t="s">
        <v>31159</v>
      </c>
      <c r="E4" s="37" t="s">
        <v>38964</v>
      </c>
      <c r="F4" s="38">
        <v>45944.771574074075</v>
      </c>
      <c r="G4" s="39">
        <f t="shared" ref="G4" ca="1" si="1">IFERROR(NOW()-F4,"")</f>
        <v>4.0340981481494964</v>
      </c>
      <c r="H4" s="38">
        <v>45944.676192129627</v>
      </c>
      <c r="I4" s="37" t="str">
        <f>IFERROR(VLOOKUP(D4,DB!A:F,6,0),"")</f>
        <v>SCECO</v>
      </c>
      <c r="J4" s="37" t="str">
        <f>IFERROR(VLOOKUP(D4,DB!A:G,7,0),"")</f>
        <v>Dead</v>
      </c>
      <c r="K4" s="37" t="s">
        <v>39069</v>
      </c>
      <c r="L4" s="37" t="str">
        <f>IFERROR(VLOOKUP(D4,DB!A:I,9,0),"")</f>
        <v>Latis</v>
      </c>
    </row>
    <row r="5" spans="1:13" ht="30.75">
      <c r="A5" s="164" t="s">
        <v>39070</v>
      </c>
      <c r="B5" s="164" t="str">
        <f>IFERROR(VLOOKUP(D5,DB!A:K,11,0),"")</f>
        <v>R5</v>
      </c>
      <c r="C5" s="164">
        <v>1</v>
      </c>
      <c r="D5" s="164" t="s">
        <v>34747</v>
      </c>
      <c r="E5" s="164" t="s">
        <v>39047</v>
      </c>
      <c r="F5" s="165" t="s">
        <v>24</v>
      </c>
      <c r="G5" s="166" t="str">
        <f ca="1">IFERROR(NOW()-F5,"")</f>
        <v/>
      </c>
      <c r="H5" s="165">
        <v>45948.661111111112</v>
      </c>
      <c r="I5" s="164" t="str">
        <f>IFERROR(VLOOKUP(D5,DB!A:F,6,0),"")</f>
        <v>SCECO</v>
      </c>
      <c r="J5" s="164" t="str">
        <f>IFERROR(VLOOKUP(D5,DB!A:G,7,0),"")</f>
        <v>Dead</v>
      </c>
      <c r="K5" s="164" t="s">
        <v>39071</v>
      </c>
      <c r="L5" s="164" t="str">
        <f>IFERROR(VLOOKUP(D5,DB!A:I,9,0),"")</f>
        <v>Latis</v>
      </c>
    </row>
    <row r="6" spans="1:13" ht="15">
      <c r="A6" s="164"/>
      <c r="B6" s="164" t="str">
        <f>IFERROR(VLOOKUP(D6,DB!A:K,11,0),"")</f>
        <v/>
      </c>
      <c r="C6" s="164"/>
      <c r="D6" s="164"/>
      <c r="E6" s="164"/>
      <c r="F6" s="165"/>
      <c r="G6" s="166">
        <f ca="1">IFERROR(NOW()-F6,"")</f>
        <v>45948.805672222225</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45948.805672222225</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45948.805672222225</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45948.805672222225</v>
      </c>
      <c r="H9" s="165"/>
      <c r="I9" s="164" t="str">
        <f>IFERROR(VLOOKUP(D9,DB!A:F,6,0),"")</f>
        <v/>
      </c>
      <c r="J9" s="164" t="str">
        <f>IFERROR(VLOOKUP(D9,DB!A:G,7,0),"")</f>
        <v/>
      </c>
      <c r="K9" s="164"/>
      <c r="L9" s="164" t="str">
        <f>IFERROR(VLOOKUP(D9,DB!A:I,9,0),"")</f>
        <v/>
      </c>
    </row>
    <row r="10" spans="1:13" ht="15.75">
      <c r="A10" s="164"/>
      <c r="B10" s="164" t="str">
        <f>IFERROR(VLOOKUP(D10,DB!A:K,11,0),"")</f>
        <v/>
      </c>
      <c r="C10" s="164"/>
      <c r="D10" s="167"/>
      <c r="E10" s="164"/>
      <c r="F10" s="165"/>
      <c r="G10" s="166">
        <f ca="1">IFERROR(NOW()-F10,"")</f>
        <v>45948.805672222225</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45948.805672222225</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45948.805672222225</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45948.805672222225</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45948.805672222225</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45948.805672222225</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45948.805672222225</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45948.805672222225</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45948.805672222225</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45948.805672222225</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45948.805672222225</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45948.805672222225</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45948.805672222225</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45948.805672222225</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45948.805672222225</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45948.805672222225</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45948.805672222225</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45948.805672222225</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45948.805672222225</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45948.805672222225</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45948.805672222225</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45948.805672222225</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45948.805672222225</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45948.805672222225</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45948.805672222225</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45948.805672222225</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45948.805672222225</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45948.805672222225</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45948.805672222225</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45948.805672222225</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45948.805672222225</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45948.805672222225</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45948.805672222225</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45948.805672222225</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45948.805672222225</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45948.805672222225</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45948.805672222225</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45948.805672222225</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45948.805672222225</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45948.805672222225</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45948.805672222225</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45948.805672222225</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45948.805672222225</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45948.805672222225</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45948.805672222225</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45948.805672222225</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45948.805672222225</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45948.805672222225</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45948.805672222225</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45948.805672222225</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45948.805672222225</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45948.805672222225</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45948.805672222225</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45948.805672222225</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45948.805672222225</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45948.805672222225</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45948.805672222225</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45948.805672222225</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45948.805672222225</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45948.805672222225</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45948.805672222225</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45948.805672222225</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45948.805672222225</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45948.805672222225</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45948.805672222225</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45948.805672222225</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45948.805672222225</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45948.805672222225</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45948.805672222225</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45948.805672222225</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45948.805672222225</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45948.805672222225</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45948.805672222225</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45948.805672222225</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45948.805672222225</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45948.805672222225</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45948.805672222225</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45948.805672222225</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45948.805672222225</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45948.805672222225</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45948.805672222225</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45948.805672222225</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45948.805672222225</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45948.805672222225</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45948.805672222225</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45948.805672222225</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45948.805672222225</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45948.805672222225</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45948.805672222225</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45948.805672222225</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45948.805672222225</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45948.805672222225</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45948.805672222225</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45948.805672222225</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45948.805672222225</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45948.805672222225</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45948.805672222225</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45948.805672222225</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45948.805672222225</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45948.805672222225</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45948.805672222225</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45948.805672222225</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45948.805672222225</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45948.805672222225</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45948.805672222225</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45948.805672222225</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45948.805672222225</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45948.805672222225</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45948.805672222225</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45948.805672222225</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45948.805672222225</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45948.805672222225</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45948.805672222225</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45948.805672222225</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45948.805672222225</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45948.805672222225</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45948.805672222225</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45948.805672222225</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45948.805672222225</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45948.805672222225</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45948.805672222225</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45948.805672222225</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45948.805672222225</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45948.805672222225</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45948.805672222225</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45948.805672222225</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45948.805672222225</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45948.805672222225</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45948.805672222225</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45948.805672222225</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45948.805672222225</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45948.805672222225</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45948.805672222225</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45948.805672222225</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45948.805672222225</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45948.805672222225</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45948.805672222225</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45948.805672222225</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45948.805672222225</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45948.805672222225</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45948.805672222225</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45948.805672222225</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45948.805672222225</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45948.805672222225</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45948.805672222225</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45948.805672222225</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45948.805672222225</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45948.805672222225</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45948.805672222225</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45948.805672222225</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45948.805672222225</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45948.805672222225</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45948.805672222225</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45948.805672222225</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45948.805672222225</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45948.805672222225</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45948.805672222225</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45948.805672222225</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45948.805672222225</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45948.805672222225</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45948.805672222225</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45948.805672222225</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45948.805672222225</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45948.805672222225</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45948.805672222225</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45948.805672222225</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45948.805672222225</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45948.805672222225</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45948.805672222225</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45948.805672222225</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45948.805672222225</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45948.805672222225</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45948.805672222225</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45948.805672222225</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45948.805672222225</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45948.805672222225</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45948.805672222225</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45948.805672222225</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45948.805672222225</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45948.805672222225</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45948.805672222225</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45948.805672222225</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45948.805672222225</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45948.805672222225</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45948.805672222225</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45948.805672222225</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45948.805672222225</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45948.805672222225</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45948.805672222225</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45948.805672222225</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45948.805672222225</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45948.805672222225</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45948.805672222225</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45948.805672222225</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45948.805672222225</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45948.805672222225</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45948.805672222225</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45948.805672222225</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45948.805672222225</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45948.805672222225</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45948.805672222225</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45948.805672222225</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45948.805672222225</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45948.805672222225</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45948.805672222225</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45948.805672222225</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45948.805672222225</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45948.805672222225</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45948.805672222225</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45948.805672222225</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45948.805672222225</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45948.805672222225</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45948.805672222225</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45948.805672222225</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45948.805672222225</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45948.805672222225</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45948.805672222225</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45948.805672222225</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45948.805672222225</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45948.805672222225</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45948.805672222225</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45948.805672222225</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45948.805672222225</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45948.805672222225</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45948.805672222225</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45948.805672222225</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45948.805672222225</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45948.805672222225</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45948.805672222225</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45948.805672222225</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45948.805672222225</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45948.805672222225</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45948.805672222225</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45948.805672222225</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45948.805672222225</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45948.805672222225</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45948.805672222225</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45948.805672222225</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45948.805672222225</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45948.805672222225</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45948.805672222225</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45948.805672222225</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45948.805672222225</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45948.805672222225</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45948.805672222225</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45948.805672222225</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45948.805672222225</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45948.805672222225</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45948.805672222225</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45948.805672222225</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45948.805672222225</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45948.805672222225</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45948.805672222225</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45948.805672222225</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45948.805672222225</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45948.805672222225</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45948.805672222225</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45948.805672222225</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45948.805672222225</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45948.805672222225</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45948.805672222225</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45948.805672222225</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45948.805672222225</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45948.805672222225</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45948.805672222225</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45948.805672222225</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45948.805672222225</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45948.805672222225</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45948.805672222225</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45948.805672222225</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45948.805672222225</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45948.805672222225</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45948.805672222225</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45948.805672222225</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45948.805672222225</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45948.805672222225</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45948.805672222225</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45948.805672222225</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45948.805672222225</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45948.805672222225</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45948.805672222225</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45948.805672222225</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45948.805672222225</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45948.805672222225</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45948.805672222225</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45948.805672222225</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45948.805672222225</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45948.805672222225</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45948.805672222225</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45948.805672222225</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45948.805672222225</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45948.805672222225</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45948.805672222225</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45948.805672222225</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45948.805672222225</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45948.805672222225</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45948.805672222225</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45948.805672222225</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45948.805672222225</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45948.805672222225</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45948.805672222225</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45948.805672222225</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45948.805672222225</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45948.805672222225</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45948.805672222225</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45948.805672222225</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45948.805672222225</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45948.805672222225</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45948.805672222225</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45948.805672222225</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45948.805672222225</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45948.805672222225</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45948.805672222225</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45948.805672222225</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45948.805672222225</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45948.805672222225</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45948.805672222225</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45948.805672222225</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45948.805672222225</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45948.805672222225</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45948.805672222225</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45948.805672222225</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45948.805672222225</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45948.805672222225</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45948.805672222225</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45948.805672222225</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45948.805672222225</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45948.805672222225</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45948.805672222225</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45948.805672222225</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45948.805672222225</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45948.805672222225</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45948.805672222225</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45948.805672222225</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45948.805672222225</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45948.805672222225</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45948.805672222225</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45948.805672222225</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45948.805672222225</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45948.805672222225</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45948.805672222225</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45948.805672222225</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45948.805672222225</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45948.805672222225</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45948.805672222225</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45948.805672222225</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45948.805672222225</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45948.805672222225</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45948.805672222225</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45948.805672222225</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45948.805672222225</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45948.805672222225</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45948.805672222225</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45948.805672222225</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45948.805672222225</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45948.805672222225</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45948.805672222225</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45948.805672222225</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45948.805672222225</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45948.805672222225</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45948.805672222225</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45948.805672222225</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45948.805672222225</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45948.805672222225</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45948.805672222225</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45948.805672222225</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45948.805672222225</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45948.805672222225</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45948.805672222225</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45948.805672222225</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45948.805672222225</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45948.805672222225</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45948.805672222225</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45948.805672222225</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45948.805672222225</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45948.805672222225</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45948.805672222225</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45948.805672222225</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45948.805672222225</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45948.805672222225</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45948.805672222225</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45948.805672222225</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45948.805672222225</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45948.805672222225</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45948.805672222225</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45948.805672222225</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45948.805672222225</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45948.805672222225</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45948.805672222225</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45948.805672222225</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45948.805672222225</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45948.805672222225</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45948.805672222225</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45948.805672222225</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45948.805672222225</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45948.805672222225</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45948.805672222225</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45948.805672222225</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45948.805672222225</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45948.805672222225</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45948.805672222225</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45948.805672222225</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45948.805672222225</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45948.805672222225</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45948.805672222225</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45948.805672222225</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45948.805672222225</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45948.805672222225</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45948.805672222225</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45948.805672222225</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45948.805672222225</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45948.805672222225</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45948.805672222225</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45948.805672222225</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45948.805672222225</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45948.805672222225</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45948.805672222225</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45948.805672222225</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45948.805672222225</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45948.805672222225</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45948.805672222225</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45948.805672222225</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45948.805672222225</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45948.805672222225</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45948.805672222225</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45948.805672222225</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45948.805672222225</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45948.805672222225</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45948.805672222225</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45948.805672222225</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45948.805672222225</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45948.805672222225</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45948.805672222225</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45948.805672222225</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45948.805672222225</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45948.805672222225</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45948.805672222225</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45948.805672222225</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45948.805672222225</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45948.805672222225</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45948.805672222225</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45948.805672222225</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45948.805672222225</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45948.805672222225</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45948.805672222225</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45948.805672222225</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45948.805672222225</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45948.805672222225</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45948.805672222225</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45948.805672222225</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45948.805672222225</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45948.805672222225</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45948.805672222225</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45948.805672222225</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45948.805672222225</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45948.805672222225</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45948.805672222225</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45948.805672222225</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45948.805672222225</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45948.805672222225</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45948.805672222225</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45948.805672222225</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45948.805672222225</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45948.805672222225</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45948.805672222225</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45948.805672222225</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45948.805672222225</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45948.805672222225</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45948.805672222225</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45948.805672222225</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45948.805672222225</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45948.805672222225</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45948.805672222225</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45948.805672222225</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45948.805672222225</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45948.805672222225</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45948.805672222225</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45948.805672222225</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45948.805672222225</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45948.805672222225</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45948.805672222225</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45948.805672222225</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45948.805672222225</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45948.805672222225</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45948.805672222225</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45948.805672222225</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45948.805672222225</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45948.805672222225</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45948.805672222225</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45948.805672222225</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45948.805672222225</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45948.805672222225</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45948.805672222225</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45948.805672222225</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45948.805672222225</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45948.805672222225</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45948.805672222225</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45948.805672222225</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45948.805672222225</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45948.805672222225</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45948.805672222225</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45948.805672222225</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45948.805672222225</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45948.805672222225</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45948.805672222225</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45948.805672222225</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45948.805672222225</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45948.805672222225</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45948.805672222225</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45948.805672222225</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45948.805672222225</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45948.805672222225</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45948.805672222225</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45948.805672222225</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45948.805672222225</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45948.805672222225</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45948.805672222225</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45948.805672222225</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45948.805672222225</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45948.805672222225</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45948.805672222225</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45948.805672222225</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45948.805672222225</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45948.805672222225</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45948.805672222225</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45948.805672222225</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45948.805672222225</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45948.805672222225</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45948.805672222225</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45948.805672222225</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45948.805672222225</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45948.805672222225</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45948.805672222225</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45948.805672222225</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45948.805672222225</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45948.805672222225</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45948.805672222225</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45948.805672222225</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45948.805672222225</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45948.805672222225</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45948.805672222225</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45948.805672222225</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45948.805672222225</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45948.805672222225</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45948.805672222225</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45948.805672222225</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45948.805672222225</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45948.805672222225</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45948.805672222225</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45948.805672222225</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45948.805672222225</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45948.805672222225</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45948.805672222225</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45948.805672222225</v>
      </c>
      <c r="H563" s="165"/>
      <c r="I563" s="164" t="str">
        <f>IFERROR(VLOOKUP(D563,DB!A:F,6,0),"")</f>
        <v/>
      </c>
      <c r="J563" s="164" t="str">
        <f>IFERROR(VLOOKUP(D563,DB!A:G,7,0),"")</f>
        <v/>
      </c>
      <c r="K563" s="164"/>
      <c r="L563" s="164" t="str">
        <f>IFERROR(VLOOKUP(D563,DB!A:I,9,0),"")</f>
        <v/>
      </c>
    </row>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73" ht="15"/>
    <row r="674" ht="15"/>
    <row r="676" ht="15"/>
    <row r="677" ht="15"/>
    <row r="678" ht="15"/>
    <row r="679" ht="15"/>
    <row r="681" ht="15"/>
    <row r="682" ht="15"/>
    <row r="689" ht="15"/>
    <row r="690" ht="15"/>
    <row r="691" ht="15"/>
    <row r="692" ht="15"/>
    <row r="693" ht="15"/>
    <row r="694" ht="15"/>
    <row r="697" ht="15"/>
    <row r="698"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802" ht="15"/>
    <row r="803" ht="15"/>
    <row r="804" ht="15"/>
    <row r="805" ht="15"/>
    <row r="806" ht="15"/>
    <row r="807" ht="15"/>
    <row r="808" ht="15"/>
    <row r="809" ht="15"/>
    <row r="810" ht="15"/>
    <row r="811"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2" ht="15"/>
    <row r="893" ht="15"/>
    <row r="894" ht="15"/>
    <row r="896" ht="15"/>
    <row r="897"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30" ht="15"/>
    <row r="931" ht="15"/>
    <row r="1101" ht="15"/>
    <row r="1102" ht="15"/>
    <row r="1103" ht="15"/>
    <row r="1104" ht="15"/>
    <row r="1105" ht="15"/>
    <row r="1106"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9" ht="15"/>
    <row r="1170" ht="15"/>
    <row r="1176" ht="15"/>
    <row r="1177" ht="15"/>
    <row r="1179" ht="15"/>
    <row r="1180" ht="15"/>
    <row r="1181" ht="15"/>
    <row r="1182" ht="15"/>
    <row r="1183" ht="15"/>
    <row r="1184" ht="15"/>
    <row r="1185" ht="15"/>
    <row r="1187" ht="15"/>
    <row r="1188" ht="15"/>
    <row r="1189"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0" ht="15"/>
    <row r="1271" ht="15"/>
    <row r="1273" ht="15"/>
    <row r="1274" ht="15"/>
    <row r="1275" ht="15"/>
    <row r="1276" ht="15"/>
    <row r="1277" ht="15"/>
    <row r="1278" ht="15"/>
    <row r="1279" ht="15"/>
    <row r="1280" ht="15"/>
    <row r="1281" ht="15"/>
    <row r="1282" ht="15"/>
    <row r="1283" ht="15"/>
    <row r="1284" ht="15"/>
    <row r="1287" ht="15"/>
    <row r="1288" ht="15"/>
    <row r="1289" ht="15"/>
    <row r="1290" ht="15"/>
    <row r="1291" ht="15"/>
    <row r="1292" ht="15"/>
    <row r="1293" ht="15"/>
    <row r="1295" ht="15"/>
    <row r="1296" ht="15"/>
    <row r="1297" ht="15"/>
    <row r="1298" ht="15"/>
    <row r="1299" ht="15"/>
    <row r="1300" ht="15"/>
    <row r="1301" ht="15"/>
    <row r="1302" ht="15"/>
    <row r="1303" ht="15"/>
    <row r="1304" ht="15"/>
    <row r="1305" ht="15"/>
    <row r="1307" ht="15"/>
    <row r="1308" ht="15"/>
    <row r="1309" ht="15"/>
    <row r="1310" ht="15"/>
    <row r="1311" ht="15"/>
    <row r="1312" ht="15"/>
    <row r="1313" ht="15"/>
    <row r="1314" ht="15"/>
    <row r="1315" ht="15"/>
    <row r="1316" ht="15"/>
    <row r="1324" ht="15"/>
    <row r="1325" ht="15"/>
    <row r="1328" ht="15"/>
    <row r="1329" ht="15"/>
    <row r="1330" ht="15"/>
    <row r="1331" ht="15"/>
    <row r="1332" ht="15"/>
    <row r="1333" ht="15"/>
    <row r="1334" ht="15"/>
    <row r="1335"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39072</v>
      </c>
      <c r="B2" s="143" t="s">
        <v>5398</v>
      </c>
      <c r="C2" s="142">
        <v>1</v>
      </c>
      <c r="D2" s="143" t="s">
        <v>34463</v>
      </c>
      <c r="E2" s="142" t="s">
        <v>39073</v>
      </c>
      <c r="F2" s="144">
        <v>45926.772847222222</v>
      </c>
      <c r="G2" s="145">
        <f ca="1">IFERROR(NOW()-F2,"-")</f>
        <v>22.032825000002049</v>
      </c>
      <c r="H2" s="146">
        <v>45927.449074074102</v>
      </c>
      <c r="I2" s="143" t="str">
        <f>IFERROR(VLOOKUP(D2,DB!A:F,6,0),"")</f>
        <v>SCECO</v>
      </c>
      <c r="J2" s="143" t="str">
        <f>IFERROR(VLOOKUP(D2,DB!A:G,7,0),"")</f>
        <v>Weak</v>
      </c>
      <c r="K2" s="142" t="s">
        <v>39074</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39075</v>
      </c>
      <c r="B3" s="143" t="str">
        <f>IFERROR(VLOOKUP(D3,DB!A:K,11,0),"")</f>
        <v>R6</v>
      </c>
      <c r="C3" s="142">
        <v>1</v>
      </c>
      <c r="D3" s="143" t="s">
        <v>34282</v>
      </c>
      <c r="E3" s="142" t="s">
        <v>38964</v>
      </c>
      <c r="F3" s="146">
        <v>45939.529062499998</v>
      </c>
      <c r="G3" s="145">
        <f ca="1">IFERROR(NOW()-F3,"-")</f>
        <v>9.2766097222265671</v>
      </c>
      <c r="H3" s="146">
        <v>45927.987534722219</v>
      </c>
      <c r="I3" s="143" t="str">
        <f>IFERROR(VLOOKUP(D3,DB!A:F,6,0),"")</f>
        <v>SCECO</v>
      </c>
      <c r="J3" s="143" t="str">
        <f>IFERROR(VLOOKUP(D3,DB!A:G,7,0),"")</f>
        <v>Vandalized</v>
      </c>
      <c r="K3" s="142" t="s">
        <v>39076</v>
      </c>
      <c r="L3" s="143" t="str">
        <f>IFERROR(VLOOKUP(D3,DB!A:I,9,0),"")</f>
        <v>Latis</v>
      </c>
    </row>
    <row r="4" spans="1:16383" ht="31.5" customHeight="1">
      <c r="A4" s="106" t="s">
        <v>39077</v>
      </c>
      <c r="B4" s="105" t="str">
        <f>IFERROR(VLOOKUP(D4,DB!A:K,11,0),"")</f>
        <v>R6</v>
      </c>
      <c r="C4" s="107">
        <v>1</v>
      </c>
      <c r="D4" s="105" t="s">
        <v>34126</v>
      </c>
      <c r="E4" s="142" t="s">
        <v>38964</v>
      </c>
      <c r="F4" s="109">
        <v>45948.797777777778</v>
      </c>
      <c r="G4" s="78">
        <f ca="1">IFERROR(NOW()-F4,"-")</f>
        <v>7.8944444467197172E-3</v>
      </c>
      <c r="H4" s="109">
        <v>45948.797777777778</v>
      </c>
      <c r="I4" s="105" t="str">
        <f>IFERROR(VLOOKUP(D4,DB!A:F,6,0),"")</f>
        <v>SCECO</v>
      </c>
      <c r="J4" s="104" t="str">
        <f>IFERROR(VLOOKUP(D4,DB!A:G,7,0),"")</f>
        <v>Vandalized</v>
      </c>
      <c r="K4" s="110" t="s">
        <v>39078</v>
      </c>
      <c r="L4" s="111" t="str">
        <f>IFERROR(VLOOKUP(D4,DB!A:I,9,0),"")</f>
        <v>Latis</v>
      </c>
    </row>
    <row r="5" spans="1:16383" ht="31.5" customHeight="1">
      <c r="A5" s="106" t="s">
        <v>39079</v>
      </c>
      <c r="B5" s="105" t="str">
        <f>IFERROR(VLOOKUP(D5,DB!A:K,11,0),"")</f>
        <v>R6</v>
      </c>
      <c r="C5" s="107">
        <v>1</v>
      </c>
      <c r="D5" s="105" t="s">
        <v>33481</v>
      </c>
      <c r="E5" s="142" t="s">
        <v>38964</v>
      </c>
      <c r="F5" s="109">
        <v>45948.797789351855</v>
      </c>
      <c r="G5" s="78">
        <f ca="1">IFERROR(NOW()-F5,"-")</f>
        <v>7.8828703699400648E-3</v>
      </c>
      <c r="H5" s="109">
        <v>45948.797789351855</v>
      </c>
      <c r="I5" s="105" t="str">
        <f>IFERROR(VLOOKUP(D5,DB!A:F,6,0),"")</f>
        <v>SCECO</v>
      </c>
      <c r="J5" s="104" t="str">
        <f>IFERROR(VLOOKUP(D5,DB!A:G,7,0),"")</f>
        <v>Vandalized</v>
      </c>
      <c r="K5" s="110" t="s">
        <v>39080</v>
      </c>
      <c r="L5" s="111" t="str">
        <f>IFERROR(VLOOKUP(D5,DB!A:I,9,0),"")</f>
        <v>Latis</v>
      </c>
    </row>
    <row r="6" spans="1:16383" ht="31.5" customHeight="1">
      <c r="A6" s="106"/>
      <c r="B6" s="105" t="str">
        <f>IFERROR(VLOOKUP(D6,DB!A:K,11,0),"")</f>
        <v/>
      </c>
      <c r="C6" s="107"/>
      <c r="D6" s="105"/>
      <c r="E6" s="108"/>
      <c r="F6" s="109"/>
      <c r="G6" s="78">
        <f ca="1">IFERROR(NOW()-F6,"-")</f>
        <v>45948.805672222225</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45948.805672222225</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45948.805672222225</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45948.805672222225</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45948.805672222225</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45948.805672222225</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45948.805672222225</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45948.805672222225</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45948.805672222225</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45948.805672222225</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45948.805672222225</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45948.805672222225</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45948.805672222225</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45948.805672222225</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45948.805672222225</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45948.805672222225</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45948.805672222225</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45948.805672222225</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45948.805672222225</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45948.805672222225</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45948.805672222225</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45948.805672222225</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45948.805672222225</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45948.805672222225</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45948.805672222225</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45948.805672222225</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45948.805672222225</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45948.805672222225</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45948.805672222225</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45948.805672222225</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45948.805672222225</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45948.805672222225</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45948.805672222225</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45948.805672222225</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45948.805672222225</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45948.805672222225</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45948.805672222225</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45948.805672222225</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45948.805672222225</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45948.805672222225</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45948.805672222225</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45948.805672222225</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45948.805672222225</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45948.805672222225</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45948.805672222225</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45948.805672222225</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45948.805672222225</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45948.805672222225</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45948.805672222225</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45948.805672222225</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45948.805672222225</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45948.805672222225</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45948.805672222225</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45948.805672222225</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45948.805672222225</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45948.805672222225</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45948.805672222225</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45948.805672222225</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45948.805672222225</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45948.805672222225</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45948.805672222225</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45948.805672222225</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45948.805672222225</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45948.805672222225</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45948.805672222225</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45948.805672222225</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45948.805672222225</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45948.805672222225</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45948.805672222225</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45948.805672222225</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45948.805672222225</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45948.805672222225</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45948.805672222225</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45948.805672222225</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45948.805672222225</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45948.805672222225</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45948.805672222225</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45948.805672222225</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45948.805672222225</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45948.805672222225</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45948.805672222225</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45948.805672222225</v>
      </c>
      <c r="H87" s="109"/>
      <c r="I87" s="105" t="str">
        <f>IFERROR(VLOOKUP(D87,DB!A:F,6,0),"")</f>
        <v/>
      </c>
      <c r="J87" s="104" t="str">
        <f>IFERROR(VLOOKUP(D87,DB!A:G,7,0),"")</f>
        <v/>
      </c>
      <c r="K87" s="110"/>
      <c r="L87" s="111" t="str">
        <f>IFERROR(VLOOKUP(D87,DB!A:I,9,0),"")</f>
        <v/>
      </c>
    </row>
    <row r="88" spans="1:12" ht="31.5" customHeight="1">
      <c r="A88" s="106"/>
      <c r="B88" s="105" t="str">
        <f>IFERROR(VLOOKUP(D88,DB!A:K,11,0),"")</f>
        <v/>
      </c>
      <c r="C88" s="107"/>
      <c r="D88" s="105"/>
      <c r="E88" s="108"/>
      <c r="F88" s="109"/>
      <c r="G88" s="78">
        <f ca="1">IFERROR(NOW()-F88,"-")</f>
        <v>45948.805672222225</v>
      </c>
      <c r="H88" s="109"/>
      <c r="I88" s="105" t="str">
        <f>IFERROR(VLOOKUP(D88,DB!A:F,6,0),"")</f>
        <v/>
      </c>
      <c r="J88" s="104" t="str">
        <f>IFERROR(VLOOKUP(D88,DB!A:G,7,0),"")</f>
        <v/>
      </c>
      <c r="K88" s="110"/>
      <c r="L88" s="111" t="str">
        <f>IFERROR(VLOOKUP(D88,DB!A:I,9,0),"")</f>
        <v/>
      </c>
    </row>
  </sheetData>
  <dataValidations count="2">
    <dataValidation allowBlank="1" showInputMessage="1" showErrorMessage="1" sqref="E1" xr:uid="{380493DB-286A-4683-AF55-C78F04945A49}"/>
    <dataValidation type="list" allowBlank="1" showInputMessage="1" showErrorMessage="1" sqref="E3: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2025-10-18T16:22:41Z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